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Strategic Initiatives\EE Market Report\Data\Mikelann Sheets\For Downloading\"/>
    </mc:Choice>
  </mc:AlternateContent>
  <xr:revisionPtr revIDLastSave="0" documentId="13_ncr:1_{B910B0AD-B4CE-4899-97F4-84876B22E198}" xr6:coauthVersionLast="44" xr6:coauthVersionMax="44" xr10:uidLastSave="{00000000-0000-0000-0000-000000000000}"/>
  <bookViews>
    <workbookView xWindow="-25320" yWindow="-2100" windowWidth="25440" windowHeight="15390" activeTab="1" xr2:uid="{E561B9BC-712A-4D9C-99FF-E29764858688}"/>
  </bookViews>
  <sheets>
    <sheet name="EE Jobs" sheetId="2" r:id="rId1"/>
    <sheet name="Emissions from Power Sector" sheetId="7" r:id="rId2"/>
    <sheet name="Health" sheetId="3" r:id="rId3"/>
    <sheet name="Low-income Weatherization" sheetId="8" r:id="rId4"/>
    <sheet name="Other Benefits" sheetId="9" r:id="rId5"/>
    <sheet name="Productivity Benefits" sheetId="6" r:id="rId6"/>
  </sheets>
  <externalReferences>
    <externalReference r:id="rId7"/>
    <externalReference r:id="rId8"/>
    <externalReference r:id="rId9"/>
    <externalReference r:id="rId10"/>
  </externalReferences>
  <definedNames>
    <definedName name="EERS2016" localSheetId="4">[1]EERSChart!$V$1:$AA$56</definedName>
    <definedName name="EERS2016" localSheetId="5">[1]EERSChart!$V$1:$AA$56</definedName>
    <definedName name="EERS2016">[2]EERSChart!$V$1:$AA$56</definedName>
    <definedName name="EERS2018" localSheetId="4">[1]EERSChart!$B$1:$F$56</definedName>
    <definedName name="EERS2018" localSheetId="5">[1]EERSChart!$B$1:$F$56</definedName>
    <definedName name="EERS2018">[2]EERSChart!$B$1:$F$56</definedName>
    <definedName name="savings2013" localSheetId="4">[3]Savings!$A$4:$M$55</definedName>
    <definedName name="savings2013" localSheetId="5">[3]Savings!$A$4:$M$55</definedName>
    <definedName name="savings2013">[4]Savings!$A$4:$M$55</definedName>
    <definedName name="Savings2017">[2]SAVINGS!$A$1:$AX$60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 i="3" l="1"/>
  <c r="H8" i="3"/>
  <c r="H9" i="3"/>
  <c r="H10" i="3"/>
  <c r="H11" i="3"/>
  <c r="H12" i="3"/>
  <c r="H13" i="3"/>
  <c r="H14" i="3"/>
  <c r="H15" i="3"/>
  <c r="H17" i="3"/>
  <c r="V40" i="3"/>
  <c r="H18" i="3" l="1"/>
  <c r="E11" i="3"/>
  <c r="F11" i="3" s="1"/>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1" i="3"/>
  <c r="V42" i="3"/>
  <c r="V43" i="3"/>
  <c r="V44" i="3"/>
  <c r="V45" i="3"/>
  <c r="V46" i="3"/>
  <c r="V47" i="3"/>
  <c r="V48" i="3"/>
  <c r="V49" i="3"/>
  <c r="V50" i="3"/>
  <c r="V51" i="3"/>
  <c r="V52" i="3"/>
  <c r="V53" i="3"/>
  <c r="V54" i="3"/>
  <c r="V55" i="3"/>
  <c r="V56" i="3"/>
  <c r="V57" i="3"/>
  <c r="V58" i="3"/>
  <c r="V59" i="3"/>
  <c r="V60"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K8" i="3"/>
  <c r="E14" i="3"/>
  <c r="F14" i="3" s="1"/>
  <c r="C8" i="2"/>
  <c r="E8" i="3"/>
  <c r="E9" i="3"/>
  <c r="F9" i="3" s="1"/>
  <c r="E10" i="3"/>
  <c r="F10" i="3" s="1"/>
  <c r="E12" i="3"/>
  <c r="F12" i="3" s="1"/>
  <c r="E13" i="3"/>
  <c r="F13" i="3" s="1"/>
  <c r="E15" i="3"/>
  <c r="F15" i="3" s="1"/>
  <c r="E16" i="3"/>
  <c r="F16" i="3" s="1"/>
  <c r="E17" i="3"/>
  <c r="F17" i="3" s="1"/>
  <c r="F8" i="3"/>
  <c r="AD61" i="3" l="1"/>
  <c r="W61" i="3"/>
  <c r="AE61" i="3"/>
  <c r="X61" i="3"/>
  <c r="E18" i="3"/>
  <c r="Y61" i="3"/>
  <c r="Z61" i="3"/>
  <c r="V61" i="3"/>
  <c r="AA61" i="3"/>
  <c r="AB61" i="3"/>
  <c r="AC61" i="3"/>
  <c r="F18" i="3" l="1"/>
  <c r="E19" i="3"/>
</calcChain>
</file>

<file path=xl/sharedStrings.xml><?xml version="1.0" encoding="utf-8"?>
<sst xmlns="http://schemas.openxmlformats.org/spreadsheetml/2006/main" count="272" uniqueCount="209">
  <si>
    <t>Total energy efficiency jobs (millions)</t>
  </si>
  <si>
    <t>Jobs by application</t>
  </si>
  <si>
    <t>Traditional HVAC goods, control systems, and services</t>
  </si>
  <si>
    <t>Traditional HVAC</t>
  </si>
  <si>
    <t>ENERGY STAR/ High Efficiency heating and cooling equipment</t>
  </si>
  <si>
    <t>ENERGY STAR/High-Efficiency HVAC</t>
  </si>
  <si>
    <t>LED, CFL and Other Efficient Lighting</t>
  </si>
  <si>
    <t>Efficient Lighting (e.g. LED &amp; CFLs)</t>
  </si>
  <si>
    <t>Advanced Building Materials/Insulation</t>
  </si>
  <si>
    <t>Advanced Bldg. Materials/Insulation</t>
  </si>
  <si>
    <t>ENERGY STAR Appliances</t>
  </si>
  <si>
    <t>Renewable Heating and Cooling (including Solar Thermal)</t>
  </si>
  <si>
    <t>Renewable Heating &amp; Cooling</t>
  </si>
  <si>
    <t>Reduced water consumption products and appliances</t>
  </si>
  <si>
    <t>Water-Efficient Appliances</t>
  </si>
  <si>
    <t>Recycled building materials</t>
  </si>
  <si>
    <t>Recycled Bldg. Materials</t>
  </si>
  <si>
    <t>Other</t>
  </si>
  <si>
    <t>Jobs by industry</t>
  </si>
  <si>
    <t>Construction</t>
  </si>
  <si>
    <t>Manufacturing</t>
  </si>
  <si>
    <t>Professional Services</t>
  </si>
  <si>
    <t>Wholesale Trade</t>
  </si>
  <si>
    <t>Fuels</t>
  </si>
  <si>
    <t>Electric Power Generation</t>
  </si>
  <si>
    <t>Transmission, Distribution, and Storage</t>
  </si>
  <si>
    <t>Energy Efficiency</t>
  </si>
  <si>
    <t>Motor Vehicles and Component Parts</t>
  </si>
  <si>
    <t>(MWh)</t>
  </si>
  <si>
    <t>Region</t>
  </si>
  <si>
    <t>¢/kWh due to Uniform EE</t>
  </si>
  <si>
    <t>Great Lakes/ Mid-Atlantic</t>
  </si>
  <si>
    <t>Upper Midwest</t>
  </si>
  <si>
    <t>Northeast</t>
  </si>
  <si>
    <t>Southeast</t>
  </si>
  <si>
    <t>Pacific Northwest</t>
  </si>
  <si>
    <t>California</t>
  </si>
  <si>
    <t>Southwest</t>
  </si>
  <si>
    <t>Lower Midwest</t>
  </si>
  <si>
    <t>Texas</t>
  </si>
  <si>
    <t>Rocky Mountains</t>
  </si>
  <si>
    <t>Great Lakes / Mid-Atlantic</t>
  </si>
  <si>
    <t>Northwest</t>
  </si>
  <si>
    <t>Alabama</t>
  </si>
  <si>
    <t>Arizona</t>
  </si>
  <si>
    <t>Colorado</t>
  </si>
  <si>
    <t>Connecticut</t>
  </si>
  <si>
    <t>Delaware</t>
  </si>
  <si>
    <t>District of Columbia</t>
  </si>
  <si>
    <t>Florida</t>
  </si>
  <si>
    <t>Georgia</t>
  </si>
  <si>
    <t>Idaho</t>
  </si>
  <si>
    <t>Indiana</t>
  </si>
  <si>
    <t>Iowa</t>
  </si>
  <si>
    <t>Kansas</t>
  </si>
  <si>
    <t>Maine</t>
  </si>
  <si>
    <t>Maryland</t>
  </si>
  <si>
    <t>Massachusetts</t>
  </si>
  <si>
    <t>Michigan</t>
  </si>
  <si>
    <t>Minnesota</t>
  </si>
  <si>
    <t>Nebraska</t>
  </si>
  <si>
    <t>New Hampshire</t>
  </si>
  <si>
    <t>New York</t>
  </si>
  <si>
    <t>North Carolina</t>
  </si>
  <si>
    <t>North Dakota</t>
  </si>
  <si>
    <t>Ohio</t>
  </si>
  <si>
    <t>Oregon</t>
  </si>
  <si>
    <t>Pennsylvania</t>
  </si>
  <si>
    <t>Rhode Island</t>
  </si>
  <si>
    <t>South Carolina</t>
  </si>
  <si>
    <t>South Dakota</t>
  </si>
  <si>
    <t>Tennessee</t>
  </si>
  <si>
    <t>Vermont</t>
  </si>
  <si>
    <t>Washington</t>
  </si>
  <si>
    <t>Alaska</t>
  </si>
  <si>
    <t>Hawaii</t>
  </si>
  <si>
    <t>National Average Cost of Electricity Savings</t>
  </si>
  <si>
    <t>Productivity increase</t>
  </si>
  <si>
    <t>Low</t>
  </si>
  <si>
    <t>High</t>
  </si>
  <si>
    <t>Midpoint</t>
  </si>
  <si>
    <t>Retrofits</t>
  </si>
  <si>
    <t>Deep energy retrofits</t>
  </si>
  <si>
    <t>RMI</t>
  </si>
  <si>
    <t>Lighting</t>
  </si>
  <si>
    <t>Quality components  + controls</t>
  </si>
  <si>
    <t>CBPD</t>
  </si>
  <si>
    <t>Daylighting</t>
  </si>
  <si>
    <t>HVAC</t>
  </si>
  <si>
    <t>Ventilation</t>
  </si>
  <si>
    <t>CBPD, G. Kats</t>
  </si>
  <si>
    <t>Temperature control</t>
  </si>
  <si>
    <t>R. Srivastava</t>
  </si>
  <si>
    <t>2017 $</t>
  </si>
  <si>
    <t>National</t>
  </si>
  <si>
    <t>Arkansas</t>
  </si>
  <si>
    <t>Illinois</t>
  </si>
  <si>
    <t>Kentucky</t>
  </si>
  <si>
    <t>Louisiana</t>
  </si>
  <si>
    <t>Mississippi</t>
  </si>
  <si>
    <t>Missouri</t>
  </si>
  <si>
    <t>Montana</t>
  </si>
  <si>
    <t>Nevada</t>
  </si>
  <si>
    <t>New Jersey</t>
  </si>
  <si>
    <t>New Mexico</t>
  </si>
  <si>
    <t>Oklahoma</t>
  </si>
  <si>
    <t>Utah</t>
  </si>
  <si>
    <t>Virginia</t>
  </si>
  <si>
    <t>West Virginia</t>
  </si>
  <si>
    <t>Wisconsin</t>
  </si>
  <si>
    <t>Wyoming</t>
  </si>
  <si>
    <t>https://www.epa.gov/statelocalenergy/avert-tutorial-getting-started-identify-your-avert-regions</t>
  </si>
  <si>
    <t>Estimated Cost of Savings</t>
  </si>
  <si>
    <t>Total Health Benefits for Uniform EE</t>
  </si>
  <si>
    <t>totals ==&gt;</t>
  </si>
  <si>
    <t>2016 $</t>
  </si>
  <si>
    <t>2016 $/kWh</t>
  </si>
  <si>
    <t>2017 $ mil</t>
  </si>
  <si>
    <t>Potential Value Beyond Energy Cost Savings</t>
  </si>
  <si>
    <t>Maintenance Costs</t>
  </si>
  <si>
    <t>Reduce by</t>
  </si>
  <si>
    <t>9.0-14%</t>
  </si>
  <si>
    <t>Occupant Satisfaction</t>
  </si>
  <si>
    <t>Increase by</t>
  </si>
  <si>
    <t>27-76%</t>
  </si>
  <si>
    <t>Rental Premium</t>
  </si>
  <si>
    <t>2.1-17%</t>
  </si>
  <si>
    <t>Occupancy Premium</t>
  </si>
  <si>
    <t>3.14-18%</t>
  </si>
  <si>
    <t>Property Sale Price Premium</t>
  </si>
  <si>
    <t>11.1-26%</t>
  </si>
  <si>
    <t>Employee Productivity</t>
  </si>
  <si>
    <t>1.0-10%</t>
  </si>
  <si>
    <t>Employee Sick Days</t>
  </si>
  <si>
    <t>Decrease by</t>
  </si>
  <si>
    <t>0-40%</t>
  </si>
  <si>
    <t>Annual Total</t>
  </si>
  <si>
    <t>Total Energy Electric Power Sector CO2 Emissions</t>
  </si>
  <si>
    <t>emissions reductions from shift toward natural gas since 2005 million metric tons of CO2</t>
  </si>
  <si>
    <t>emissions reductions from increase in non-carbon generation since 2005 million metric tons of CO2</t>
  </si>
  <si>
    <t>Savings from lower demand growth</t>
  </si>
  <si>
    <t>High demand growth (1.6%) and fixed carbon intensity</t>
  </si>
  <si>
    <t>Number of low-income homes weatherized by funding source</t>
  </si>
  <si>
    <t>Year</t>
  </si>
  <si>
    <t>Total (not including ARRA funding)</t>
  </si>
  <si>
    <t>DOE (WAP)</t>
  </si>
  <si>
    <t>LIHEAP</t>
  </si>
  <si>
    <t>Other/utility</t>
  </si>
  <si>
    <t>PVE</t>
  </si>
  <si>
    <t>ARRA</t>
  </si>
  <si>
    <t>Note: numbers were reported by state agencies--some have to project numbers before the end of their program years, so may not exactly match the number actually weatherized. DOE Weatherization Assistance Program runs the overall program. States may allocate a portion of LIHEAP funds they receive. Other funding is mostly from utility ratepayer-funded programs. Additional former funding sources were Petroleum Violation Escrow (PVE) funds from penalties paid by oil companies, and the 2009 Recovery Act (ARRA) appropriations. Totals are from the data sources, and may not be the sum of the categories.</t>
  </si>
  <si>
    <t>SOURCES:</t>
  </si>
  <si>
    <t>Website:</t>
  </si>
  <si>
    <t>See:</t>
  </si>
  <si>
    <t>DATA:</t>
  </si>
  <si>
    <t>Label</t>
  </si>
  <si>
    <t># of Jobs</t>
  </si>
  <si>
    <t>Breakdown of energy jobs from USEER report</t>
  </si>
  <si>
    <t>SOURCE:</t>
  </si>
  <si>
    <t>https://static1.squarespace.com/static/5a98cf80ec4eb7c5cd928c61/t/5c7f3708fa0d6036d7120d8f/1551849054549/USEER+2019+US+Energy+Employment+Report.pdf</t>
  </si>
  <si>
    <t>The 2019 U.S. Energy and Employment Report</t>
  </si>
  <si>
    <t>NASEO &amp; EFI (2019)</t>
  </si>
  <si>
    <t>(Million Metric Tons)</t>
  </si>
  <si>
    <t>EIA (2018)</t>
  </si>
  <si>
    <t>https://www.eia.gov/todayinenergy/detail.php?id=37392</t>
  </si>
  <si>
    <t>Carbon dioxide emissions from the U.S. power sector have declined 28% since 2005</t>
  </si>
  <si>
    <t>(low, 3% discount rate)</t>
  </si>
  <si>
    <t>Electric Efficiency Program Savings, 2017</t>
  </si>
  <si>
    <t>Electricity Savings 2017 (MWh)</t>
  </si>
  <si>
    <t>total ==&gt;</t>
  </si>
  <si>
    <t>2017 $ (using CPI Inflation Calculator)</t>
  </si>
  <si>
    <t>EPA (2019)</t>
  </si>
  <si>
    <t>https://www.epa.gov/sites/production/files/2019-07/documents/bpk-report-final-508.pdf</t>
  </si>
  <si>
    <t>Table ES.1</t>
  </si>
  <si>
    <t>(MWh) (from ACEEE 2018 State Scorecard)</t>
  </si>
  <si>
    <t>ACEEE (2019)</t>
  </si>
  <si>
    <t>http://www.aceee.org/sites/default/files/publications/researchreports/u1808.pdf</t>
  </si>
  <si>
    <t>Table 8</t>
  </si>
  <si>
    <t>LBNL (2018)</t>
  </si>
  <si>
    <t>http://eta-publications.lbl.gov/sites/default/files/cose_final_report_20180619_1.pdf</t>
  </si>
  <si>
    <t>Table 6-1</t>
  </si>
  <si>
    <t>BLS (2019)</t>
  </si>
  <si>
    <t>https://data.bls.gov/cgi-bin/cpicalc.pl</t>
  </si>
  <si>
    <t>CPI Inflation Calculator</t>
  </si>
  <si>
    <t>EPA (2018)</t>
  </si>
  <si>
    <t>State apportionment by AVERT region, based on generation from 2010 to 2013</t>
  </si>
  <si>
    <t>State apportionment by AVERT region, based on generation from 2010 to 2013:</t>
  </si>
  <si>
    <t>States</t>
  </si>
  <si>
    <t>Websites:</t>
  </si>
  <si>
    <t>Total EE savings in regions ==&gt;</t>
  </si>
  <si>
    <t>2017 Prgm. Incr. Energy Savings</t>
  </si>
  <si>
    <t>NASCSP (2019)</t>
  </si>
  <si>
    <t>https://nascsp.org/wap/weatherization-publications/wap-annual-funding-surveys/</t>
  </si>
  <si>
    <t>NASCSP 2017 WAP Funding Survey</t>
  </si>
  <si>
    <t>PNNL (2008); Leonardo Academy (2008); Aberdeen Group (2010)</t>
  </si>
  <si>
    <t>GSA (2011)</t>
  </si>
  <si>
    <t>Eicholtz, Kok &amp; Quigley (2010); Wiley et. A. (2010); Fuerst &amp; McAllister (2011); Eicholtz, Kok, et al. (2011); Newell, Kok, et. al. (2011); Millet, Morris &amp; Kok (2011); Pogue et. al. (2011); McGraw Hill/Siemens (2012)</t>
  </si>
  <si>
    <t>Wiley et al. (2010); Pogue et al. (2011); McGraw Hill/Siemens (2012)</t>
  </si>
  <si>
    <t>Eicholtz, Kok &amp; Quigley (2010); Fuerst &amp; McAllister (2011); Eicholtz, Kok, et al. (2011); Newell, Kok, et. al. (2011)</t>
  </si>
  <si>
    <t>LBNL</t>
  </si>
  <si>
    <t>Miller, Pogue, Gough &amp; Davis (2009); Cushman &amp; Wakefield et al. (2009); Dunckley (2007); City of Seattle (2005); Romm &amp; Browning (1995)</t>
  </si>
  <si>
    <t>https://rmi.org/wp-content/uploads/2017/06/ASHRAE-D-LV-17-006.pdf</t>
  </si>
  <si>
    <t xml:space="preserve">Jungclaus, M., et al. (2017) </t>
  </si>
  <si>
    <t>Sources:</t>
  </si>
  <si>
    <t>See individual benefits for more detailed sources</t>
  </si>
  <si>
    <t>ACEEE Compilation</t>
  </si>
  <si>
    <t>Guidelines for High Performance Buildings</t>
  </si>
  <si>
    <t>CMU CBPD (2004)</t>
  </si>
  <si>
    <t>See individual measures for more detailed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</si>
</sst>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quot;#,##0_);[Red]\(&quot;$&quot;#,##0\)"/>
    <numFmt numFmtId="43" formatCode="_(* #,##0.00_);_(* \(#,##0.00\);_(* &quot;-&quot;??_);_(@_)"/>
    <numFmt numFmtId="164" formatCode="0.0%"/>
    <numFmt numFmtId="165" formatCode="_(* #,##0_);_(* \(#,##0\);_(* &quot;-&quot;??_);_(@_)"/>
    <numFmt numFmtId="166" formatCode="0.0"/>
    <numFmt numFmtId="167" formatCode="#,##0.000"/>
    <numFmt numFmtId="168" formatCode="###0.00_)"/>
    <numFmt numFmtId="169" formatCode="_(* #,##0.00_);[Red]_(* \(#,##0.00\);_(* &quot;-&quot;??_);_(@_)"/>
    <numFmt numFmtId="170" formatCode="[$$-409]#,##0"/>
  </numFmts>
  <fonts count="7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b/>
      <sz val="11"/>
      <color rgb="FF00B0F0"/>
      <name val="Calibri"/>
      <family val="2"/>
      <scheme val="minor"/>
    </font>
    <font>
      <b/>
      <sz val="11"/>
      <color theme="0"/>
      <name val="Calibri"/>
      <family val="2"/>
      <scheme val="minor"/>
    </font>
    <font>
      <sz val="11"/>
      <color rgb="FF000000"/>
      <name val="Calibri"/>
      <family val="2"/>
    </font>
    <font>
      <b/>
      <sz val="10"/>
      <color rgb="FF000000"/>
      <name val="Calibri"/>
      <family val="2"/>
    </font>
    <font>
      <sz val="10"/>
      <name val="Arial"/>
      <family val="2"/>
    </font>
    <font>
      <u/>
      <sz val="11"/>
      <color rgb="FF0000FF"/>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name val="Arial"/>
      <family val="2"/>
    </font>
    <font>
      <b/>
      <sz val="10"/>
      <name val="Helv"/>
    </font>
    <font>
      <sz val="10"/>
      <name val="Helv"/>
    </font>
    <font>
      <sz val="10"/>
      <color theme="1"/>
      <name val="Arial"/>
      <family val="2"/>
    </font>
    <font>
      <sz val="11"/>
      <color rgb="FF9C6500"/>
      <name val="Calibri"/>
      <family val="2"/>
      <scheme val="minor"/>
    </font>
    <font>
      <b/>
      <sz val="9"/>
      <color theme="1"/>
      <name val="Calibri"/>
      <family val="2"/>
      <scheme val="minor"/>
    </font>
    <font>
      <sz val="9"/>
      <color theme="1"/>
      <name val="Calibri"/>
      <family val="2"/>
      <scheme val="minor"/>
    </font>
    <font>
      <b/>
      <sz val="10"/>
      <color theme="1"/>
      <name val="Arial"/>
      <family val="2"/>
    </font>
    <font>
      <sz val="9"/>
      <name val="Arial"/>
      <family val="2"/>
    </font>
    <font>
      <sz val="10"/>
      <color indexed="23"/>
      <name val="Calibri"/>
      <family val="2"/>
      <scheme val="minor"/>
    </font>
    <font>
      <sz val="10"/>
      <color indexed="23"/>
      <name val="Arial"/>
      <family val="2"/>
    </font>
    <font>
      <sz val="10"/>
      <name val="Calibri"/>
      <family val="2"/>
      <scheme val="minor"/>
    </font>
    <font>
      <sz val="10"/>
      <color indexed="55"/>
      <name val="Arial"/>
      <family val="2"/>
    </font>
    <font>
      <u/>
      <sz val="10"/>
      <color rgb="FF0D9DDB"/>
      <name val="Arial"/>
      <family val="2"/>
    </font>
    <font>
      <b/>
      <sz val="16"/>
      <name val="Arial"/>
      <family val="2"/>
    </font>
    <font>
      <b/>
      <sz val="16"/>
      <color rgb="FF7654A3"/>
      <name val="Arial"/>
      <family val="2"/>
    </font>
    <font>
      <u/>
      <sz val="10"/>
      <color rgb="FF7654A3"/>
      <name val="Arial"/>
      <family val="2"/>
    </font>
    <font>
      <sz val="10"/>
      <color rgb="FF4DAA50"/>
      <name val="Arial"/>
      <family val="2"/>
    </font>
    <font>
      <sz val="11"/>
      <color indexed="8"/>
      <name val="Book Antiqua"/>
      <family val="2"/>
    </font>
    <font>
      <sz val="11"/>
      <color indexed="9"/>
      <name val="Book Antiqua"/>
      <family val="2"/>
    </font>
    <font>
      <b/>
      <sz val="11"/>
      <color indexed="63"/>
      <name val="Book Antiqua"/>
      <family val="2"/>
    </font>
    <font>
      <sz val="11"/>
      <color indexed="14"/>
      <name val="Book Antiqua"/>
      <family val="2"/>
    </font>
    <font>
      <b/>
      <sz val="11"/>
      <color indexed="52"/>
      <name val="Book Antiqua"/>
      <family val="2"/>
    </font>
    <font>
      <b/>
      <sz val="11"/>
      <color indexed="9"/>
      <name val="Book Antiqua"/>
      <family val="2"/>
    </font>
    <font>
      <sz val="11"/>
      <color indexed="62"/>
      <name val="Book Antiqua"/>
      <family val="2"/>
    </font>
    <font>
      <b/>
      <sz val="11"/>
      <color indexed="8"/>
      <name val="Book Antiqua"/>
      <family val="2"/>
    </font>
    <font>
      <i/>
      <sz val="11"/>
      <color indexed="23"/>
      <name val="Book Antiqua"/>
      <family val="2"/>
    </font>
    <font>
      <sz val="11"/>
      <color indexed="17"/>
      <name val="Book Antiqua"/>
      <family val="2"/>
    </font>
    <font>
      <b/>
      <sz val="15"/>
      <color indexed="57"/>
      <name val="Book Antiqua"/>
      <family val="2"/>
    </font>
    <font>
      <b/>
      <sz val="13"/>
      <color indexed="57"/>
      <name val="Book Antiqua"/>
      <family val="2"/>
    </font>
    <font>
      <b/>
      <sz val="11"/>
      <color indexed="57"/>
      <name val="Book Antiqua"/>
      <family val="2"/>
    </font>
    <font>
      <u/>
      <sz val="10"/>
      <color indexed="12"/>
      <name val="Arial"/>
      <family val="2"/>
    </font>
    <font>
      <sz val="11"/>
      <color indexed="52"/>
      <name val="Book Antiqua"/>
      <family val="2"/>
    </font>
    <font>
      <sz val="11"/>
      <color indexed="60"/>
      <name val="Book Antiqua"/>
      <family val="2"/>
    </font>
    <font>
      <b/>
      <sz val="18"/>
      <color indexed="57"/>
      <name val="Book Antiqua"/>
      <family val="2"/>
    </font>
    <font>
      <sz val="11"/>
      <color indexed="10"/>
      <name val="Book Antiqua"/>
      <family val="2"/>
    </font>
    <font>
      <sz val="12"/>
      <color indexed="8"/>
      <name val="Calibri"/>
      <family val="2"/>
    </font>
    <font>
      <sz val="11"/>
      <color theme="1"/>
      <name val="Arial"/>
      <family val="2"/>
    </font>
    <font>
      <sz val="8"/>
      <name val="Helv"/>
    </font>
    <font>
      <b/>
      <sz val="14"/>
      <name val="Helv"/>
    </font>
    <font>
      <sz val="8"/>
      <name val="Helv"/>
      <family val="2"/>
    </font>
    <font>
      <vertAlign val="superscript"/>
      <sz val="12"/>
      <name val="Helv"/>
    </font>
    <font>
      <b/>
      <sz val="12"/>
      <color theme="4"/>
      <name val="Calibri"/>
      <family val="2"/>
      <scheme val="minor"/>
    </font>
    <font>
      <sz val="11"/>
      <name val="Calibri"/>
      <family val="2"/>
      <scheme val="minor"/>
    </font>
    <font>
      <b/>
      <sz val="11"/>
      <name val="Calibri"/>
      <family val="2"/>
      <scheme val="minor"/>
    </font>
    <font>
      <b/>
      <sz val="11"/>
      <color rgb="FF000000"/>
      <name val="Calibri"/>
      <family val="2"/>
      <scheme val="minor"/>
    </font>
    <font>
      <sz val="10"/>
      <color rgb="FF000000"/>
      <name val="Calibri"/>
      <family val="2"/>
    </font>
    <font>
      <sz val="10"/>
      <color rgb="FF212121"/>
      <name val="Source Sans Pro"/>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patternFill>
    </fill>
    <fill>
      <patternFill patternType="solid">
        <fgColor indexed="42"/>
      </patternFill>
    </fill>
    <fill>
      <patternFill patternType="solid">
        <fgColor indexed="9"/>
      </patternFill>
    </fill>
    <fill>
      <patternFill patternType="solid">
        <fgColor indexed="4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00B9E4"/>
        <bgColor indexed="64"/>
      </patternFill>
    </fill>
    <fill>
      <patternFill patternType="lightDown">
        <fgColor indexed="23"/>
      </patternFill>
    </fill>
    <fill>
      <patternFill patternType="lightGray">
        <fgColor indexed="22"/>
      </patternFill>
    </fill>
    <fill>
      <patternFill patternType="lightGray">
        <bgColor indexed="9"/>
      </patternFill>
    </fill>
    <fill>
      <patternFill patternType="solid">
        <fgColor theme="0" tint="-0.24994659260841701"/>
        <bgColor indexed="64"/>
      </patternFill>
    </fill>
    <fill>
      <patternFill patternType="solid">
        <fgColor rgb="FFFFAE21"/>
        <bgColor auto="1"/>
      </patternFill>
    </fill>
    <fill>
      <patternFill patternType="solid">
        <fgColor rgb="FFFFC766"/>
      </patternFill>
    </fill>
    <fill>
      <patternFill patternType="solid">
        <fgColor rgb="FFFFC766"/>
        <bgColor auto="1"/>
      </patternFill>
    </fill>
    <fill>
      <patternFill patternType="solid">
        <fgColor rgb="FF61CAE6"/>
        <bgColor indexed="64"/>
      </patternFill>
    </fill>
    <fill>
      <patternFill patternType="solid">
        <fgColor theme="0" tint="-0.14996795556505021"/>
        <bgColor indexed="65"/>
      </patternFill>
    </fill>
    <fill>
      <patternFill patternType="solid">
        <fgColor indexed="29"/>
      </patternFill>
    </fill>
    <fill>
      <patternFill patternType="solid">
        <fgColor indexed="51"/>
      </patternFill>
    </fill>
    <fill>
      <patternFill patternType="solid">
        <fgColor indexed="19"/>
      </patternFill>
    </fill>
    <fill>
      <patternFill patternType="solid">
        <fgColor indexed="13"/>
      </patternFill>
    </fill>
    <fill>
      <patternFill patternType="solid">
        <fgColor indexed="52"/>
      </patternFill>
    </fill>
    <fill>
      <patternFill patternType="solid">
        <fgColor theme="2"/>
        <bgColor indexed="64"/>
      </patternFill>
    </fill>
  </fills>
  <borders count="50">
    <border>
      <left/>
      <right/>
      <top/>
      <bottom/>
      <diagonal/>
    </border>
    <border>
      <left style="medium">
        <color theme="9"/>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style="medium">
        <color theme="9"/>
      </right>
      <top/>
      <bottom style="medium">
        <color theme="9"/>
      </bottom>
      <diagonal/>
    </border>
    <border>
      <left style="medium">
        <color theme="7"/>
      </left>
      <right style="medium">
        <color theme="7"/>
      </right>
      <top style="medium">
        <color theme="7"/>
      </top>
      <bottom/>
      <diagonal/>
    </border>
    <border>
      <left style="medium">
        <color theme="7"/>
      </left>
      <right style="medium">
        <color theme="7"/>
      </right>
      <top/>
      <bottom/>
      <diagonal/>
    </border>
    <border>
      <left style="medium">
        <color theme="7"/>
      </left>
      <right style="medium">
        <color theme="7"/>
      </right>
      <top/>
      <bottom style="medium">
        <color theme="7"/>
      </bottom>
      <diagonal/>
    </border>
    <border>
      <left/>
      <right/>
      <top style="medium">
        <color theme="9"/>
      </top>
      <bottom/>
      <diagonal/>
    </border>
    <border>
      <left/>
      <right/>
      <top/>
      <bottom style="medium">
        <color theme="9"/>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medium">
        <color theme="9"/>
      </left>
      <right style="medium">
        <color theme="9"/>
      </right>
      <top/>
      <bottom style="medium">
        <color theme="9"/>
      </bottom>
      <diagonal/>
    </border>
    <border>
      <left style="medium">
        <color rgb="FF92D050"/>
      </left>
      <right style="medium">
        <color rgb="FF92D050"/>
      </right>
      <top style="medium">
        <color rgb="FF92D050"/>
      </top>
      <bottom/>
      <diagonal/>
    </border>
    <border>
      <left style="medium">
        <color rgb="FF92D050"/>
      </left>
      <right style="medium">
        <color rgb="FF92D050"/>
      </right>
      <top/>
      <bottom/>
      <diagonal/>
    </border>
    <border>
      <left style="medium">
        <color rgb="FF92D050"/>
      </left>
      <right style="medium">
        <color rgb="FF92D050"/>
      </right>
      <top/>
      <bottom style="medium">
        <color rgb="FF92D050"/>
      </bottom>
      <diagonal/>
    </border>
    <border>
      <left style="medium">
        <color rgb="FF7030A0"/>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right/>
      <top style="medium">
        <color rgb="FF7030A0"/>
      </top>
      <bottom/>
      <diagonal/>
    </border>
    <border>
      <left/>
      <right/>
      <top/>
      <bottom style="medium">
        <color rgb="FF7030A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theme="1"/>
      </left>
      <right style="thin">
        <color theme="1"/>
      </right>
      <top style="thin">
        <color theme="1"/>
      </top>
      <bottom style="thin">
        <color theme="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thin">
        <color theme="0" tint="-0.249977111117893"/>
      </bottom>
      <diagonal/>
    </border>
    <border>
      <left style="thin">
        <color indexed="22"/>
      </left>
      <right style="thin">
        <color indexed="22"/>
      </right>
      <top style="thin">
        <color indexed="22"/>
      </top>
      <bottom style="thin">
        <color indexed="22"/>
      </bottom>
      <diagonal/>
    </border>
    <border>
      <left/>
      <right/>
      <top style="thin">
        <color indexed="51"/>
      </top>
      <bottom style="double">
        <color indexed="51"/>
      </bottom>
      <diagonal/>
    </border>
    <border>
      <left/>
      <right/>
      <top/>
      <bottom style="thick">
        <color indexed="51"/>
      </bottom>
      <diagonal/>
    </border>
    <border>
      <left/>
      <right/>
      <top/>
      <bottom style="thick">
        <color indexed="43"/>
      </bottom>
      <diagonal/>
    </border>
    <border>
      <left/>
      <right/>
      <top/>
      <bottom style="medium">
        <color indexed="43"/>
      </bottom>
      <diagonal/>
    </border>
    <border>
      <left/>
      <right/>
      <top/>
      <bottom style="dashed">
        <color theme="0" tint="-0.24994659260841701"/>
      </bottom>
      <diagonal/>
    </border>
  </borders>
  <cellStyleXfs count="21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7" fillId="0" borderId="0"/>
    <xf numFmtId="43" fontId="7"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4"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2" fillId="0" borderId="26" applyNumberFormat="0" applyFill="0" applyAlignment="0" applyProtection="0"/>
    <xf numFmtId="0" fontId="13" fillId="0" borderId="27" applyNumberFormat="0" applyFill="0" applyAlignment="0" applyProtection="0"/>
    <xf numFmtId="0" fontId="14" fillId="0" borderId="28"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5" borderId="29" applyNumberFormat="0" applyAlignment="0" applyProtection="0"/>
    <xf numFmtId="0" fontId="18" fillId="6" borderId="30" applyNumberFormat="0" applyAlignment="0" applyProtection="0"/>
    <xf numFmtId="0" fontId="19" fillId="6" borderId="29" applyNumberFormat="0" applyAlignment="0" applyProtection="0"/>
    <xf numFmtId="0" fontId="20" fillId="0" borderId="31" applyNumberFormat="0" applyFill="0" applyAlignment="0" applyProtection="0"/>
    <xf numFmtId="0" fontId="6" fillId="7" borderId="32" applyNumberFormat="0" applyAlignment="0" applyProtection="0"/>
    <xf numFmtId="0" fontId="21" fillId="0" borderId="0" applyNumberFormat="0" applyFill="0" applyBorder="0" applyAlignment="0" applyProtection="0"/>
    <xf numFmtId="0" fontId="1" fillId="8" borderId="33" applyNumberFormat="0" applyFont="0" applyAlignment="0" applyProtection="0"/>
    <xf numFmtId="0" fontId="22" fillId="0" borderId="0" applyNumberFormat="0" applyFill="0" applyBorder="0" applyAlignment="0" applyProtection="0"/>
    <xf numFmtId="0" fontId="2" fillId="0" borderId="3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36" applyFill="0">
      <alignment horizontal="left"/>
    </xf>
    <xf numFmtId="168" fontId="26" fillId="0" borderId="36" applyNumberFormat="0" applyFill="0">
      <alignment horizontal="right"/>
    </xf>
    <xf numFmtId="0" fontId="28"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7" fillId="0" borderId="0"/>
    <xf numFmtId="0" fontId="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 fillId="0" borderId="0"/>
    <xf numFmtId="0" fontId="29" fillId="0" borderId="43" applyNumberFormat="0" applyProtection="0">
      <alignment wrapText="1"/>
    </xf>
    <xf numFmtId="0" fontId="9" fillId="0" borderId="0"/>
    <xf numFmtId="170" fontId="9" fillId="41" borderId="0" applyFont="0" applyFill="0" applyBorder="0" applyAlignment="0">
      <alignment vertical="center"/>
    </xf>
    <xf numFmtId="169" fontId="27" fillId="45" borderId="40" applyBorder="0">
      <alignment horizontal="right" vertical="center"/>
    </xf>
    <xf numFmtId="0" fontId="24" fillId="47" borderId="0" applyNumberFormat="0">
      <alignment horizontal="center"/>
      <protection locked="0"/>
    </xf>
    <xf numFmtId="0" fontId="24" fillId="48" borderId="0" applyNumberFormat="0">
      <alignment horizontal="center"/>
      <protection locked="0"/>
    </xf>
    <xf numFmtId="169" fontId="33" fillId="42" borderId="41" applyBorder="0">
      <alignment horizontal="right" vertical="center"/>
    </xf>
    <xf numFmtId="0" fontId="41" fillId="0" borderId="0" applyNumberFormat="0"/>
    <xf numFmtId="0" fontId="35" fillId="44" borderId="42" applyNumberFormat="0" applyBorder="0">
      <alignment vertical="center"/>
    </xf>
    <xf numFmtId="0" fontId="24" fillId="46" borderId="0" applyNumberFormat="0">
      <alignment horizontal="center"/>
      <protection locked="0"/>
    </xf>
    <xf numFmtId="0" fontId="31" fillId="0" borderId="0" applyNumberFormat="0">
      <alignment horizontal="center" vertical="center"/>
    </xf>
    <xf numFmtId="9" fontId="32" fillId="0" borderId="0" applyFont="0" applyFill="0" applyBorder="0" applyAlignment="0"/>
    <xf numFmtId="0" fontId="37" fillId="0" borderId="0" applyNumberFormat="0" applyFill="0" applyBorder="0" applyAlignment="0" applyProtection="0"/>
    <xf numFmtId="0" fontId="31" fillId="0" borderId="35" applyNumberFormat="0">
      <alignment horizontal="left" vertical="center"/>
    </xf>
    <xf numFmtId="0" fontId="38" fillId="0" borderId="35" applyProtection="0">
      <alignment horizontal="left" vertical="center"/>
    </xf>
    <xf numFmtId="0" fontId="34" fillId="43" borderId="41" applyNumberFormat="0" applyBorder="0">
      <alignment horizontal="right"/>
    </xf>
    <xf numFmtId="0" fontId="40" fillId="0" borderId="0" applyNumberFormat="0" applyFill="0" applyBorder="0" applyAlignment="0" applyProtection="0"/>
    <xf numFmtId="0" fontId="36" fillId="0" borderId="0" applyBorder="0">
      <alignment horizontal="left" vertical="center"/>
    </xf>
    <xf numFmtId="169" fontId="9" fillId="49" borderId="33" applyNumberFormat="0" applyBorder="0" applyAlignment="0" applyProtection="0">
      <alignment vertical="center"/>
    </xf>
    <xf numFmtId="0" fontId="39" fillId="0" borderId="0"/>
    <xf numFmtId="0" fontId="32" fillId="50" borderId="0" applyNumberFormat="0" applyFont="0" applyBorder="0" applyAlignment="0" applyProtection="0"/>
    <xf numFmtId="0" fontId="43" fillId="54"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1" borderId="0" applyNumberFormat="0" applyBorder="0" applyAlignment="0" applyProtection="0"/>
    <xf numFmtId="0" fontId="43" fillId="36" borderId="0" applyNumberFormat="0" applyBorder="0" applyAlignment="0" applyProtection="0"/>
    <xf numFmtId="0" fontId="43"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6" borderId="0" applyNumberFormat="0" applyBorder="0" applyAlignment="0" applyProtection="0"/>
    <xf numFmtId="0" fontId="42" fillId="51" borderId="0" applyNumberFormat="0" applyBorder="0" applyAlignment="0" applyProtection="0"/>
    <xf numFmtId="0" fontId="42" fillId="36" borderId="0" applyNumberFormat="0" applyBorder="0" applyAlignment="0" applyProtection="0"/>
    <xf numFmtId="0" fontId="42" fillId="39" borderId="0" applyNumberFormat="0" applyBorder="0" applyAlignment="0" applyProtection="0"/>
    <xf numFmtId="0" fontId="1" fillId="31" borderId="0" applyNumberFormat="0" applyBorder="0" applyAlignment="0" applyProtection="0"/>
    <xf numFmtId="0" fontId="42" fillId="39" borderId="0" applyNumberFormat="0" applyBorder="0" applyAlignment="0" applyProtection="0"/>
    <xf numFmtId="0" fontId="1" fillId="27" borderId="0" applyNumberFormat="0" applyBorder="0" applyAlignment="0" applyProtection="0"/>
    <xf numFmtId="0" fontId="42" fillId="39" borderId="0" applyNumberFormat="0" applyBorder="0" applyAlignment="0" applyProtection="0"/>
    <xf numFmtId="0" fontId="1" fillId="23" borderId="0" applyNumberFormat="0" applyBorder="0" applyAlignment="0" applyProtection="0"/>
    <xf numFmtId="0" fontId="42" fillId="36" borderId="0" applyNumberFormat="0" applyBorder="0" applyAlignment="0" applyProtection="0"/>
    <xf numFmtId="0" fontId="1" fillId="19" borderId="0" applyNumberFormat="0" applyBorder="0" applyAlignment="0" applyProtection="0"/>
    <xf numFmtId="0" fontId="42" fillId="51" borderId="0" applyNumberFormat="0" applyBorder="0" applyAlignment="0" applyProtection="0"/>
    <xf numFmtId="0" fontId="1" fillId="15" borderId="0" applyNumberFormat="0" applyBorder="0" applyAlignment="0" applyProtection="0"/>
    <xf numFmtId="0" fontId="42" fillId="36" borderId="0" applyNumberFormat="0" applyBorder="0" applyAlignment="0" applyProtection="0"/>
    <xf numFmtId="0" fontId="1" fillId="11"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40" borderId="0" applyNumberFormat="0" applyBorder="0" applyAlignment="0" applyProtection="0"/>
    <xf numFmtId="0" fontId="1" fillId="30" borderId="0" applyNumberFormat="0" applyBorder="0" applyAlignment="0" applyProtection="0"/>
    <xf numFmtId="0" fontId="42" fillId="39" borderId="0" applyNumberFormat="0" applyBorder="0" applyAlignment="0" applyProtection="0"/>
    <xf numFmtId="0" fontId="1" fillId="26" borderId="0" applyNumberFormat="0" applyBorder="0" applyAlignment="0" applyProtection="0"/>
    <xf numFmtId="0" fontId="42" fillId="40" borderId="0" applyNumberFormat="0" applyBorder="0" applyAlignment="0" applyProtection="0"/>
    <xf numFmtId="0" fontId="1" fillId="22" borderId="0" applyNumberFormat="0" applyBorder="0" applyAlignment="0" applyProtection="0"/>
    <xf numFmtId="0" fontId="42" fillId="40" borderId="0" applyNumberFormat="0" applyBorder="0" applyAlignment="0" applyProtection="0"/>
    <xf numFmtId="0" fontId="1" fillId="18" borderId="0" applyNumberFormat="0" applyBorder="0" applyAlignment="0" applyProtection="0"/>
    <xf numFmtId="0" fontId="42" fillId="36" borderId="0" applyNumberFormat="0" applyBorder="0" applyAlignment="0" applyProtection="0"/>
    <xf numFmtId="0" fontId="1" fillId="14" borderId="0" applyNumberFormat="0" applyBorder="0" applyAlignment="0" applyProtection="0"/>
    <xf numFmtId="0" fontId="42" fillId="36" borderId="0" applyNumberFormat="0" applyBorder="0" applyAlignment="0" applyProtection="0"/>
    <xf numFmtId="0" fontId="23" fillId="21" borderId="0" applyNumberFormat="0" applyBorder="0" applyAlignment="0" applyProtection="0"/>
    <xf numFmtId="0" fontId="1" fillId="10" borderId="0" applyNumberFormat="0" applyBorder="0" applyAlignment="0" applyProtection="0"/>
    <xf numFmtId="0" fontId="42" fillId="40" borderId="0" applyNumberFormat="0" applyBorder="0" applyAlignment="0" applyProtection="0"/>
    <xf numFmtId="0" fontId="43" fillId="52" borderId="0" applyNumberFormat="0" applyBorder="0" applyAlignment="0" applyProtection="0"/>
    <xf numFmtId="0" fontId="23" fillId="9" borderId="0" applyNumberFormat="0" applyBorder="0" applyAlignment="0" applyProtection="0"/>
    <xf numFmtId="0" fontId="23" fillId="17" borderId="0" applyNumberFormat="0" applyBorder="0" applyAlignment="0" applyProtection="0"/>
    <xf numFmtId="169" fontId="33" fillId="42" borderId="41" applyBorder="0">
      <alignment horizontal="right" vertical="center"/>
    </xf>
    <xf numFmtId="0" fontId="23" fillId="1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37" borderId="0" applyNumberFormat="0" applyBorder="0" applyAlignment="0" applyProtection="0"/>
    <xf numFmtId="0" fontId="43" fillId="39" borderId="0" applyNumberFormat="0" applyBorder="0" applyAlignment="0" applyProtection="0"/>
    <xf numFmtId="0" fontId="43" fillId="36" borderId="0" applyNumberFormat="0" applyBorder="0" applyAlignment="0" applyProtection="0"/>
    <xf numFmtId="0" fontId="43" fillId="55" borderId="0" applyNumberFormat="0" applyBorder="0" applyAlignment="0" applyProtection="0"/>
    <xf numFmtId="0" fontId="43" fillId="54" borderId="0" applyNumberFormat="0" applyBorder="0" applyAlignment="0" applyProtection="0"/>
    <xf numFmtId="0" fontId="43" fillId="53" borderId="0" applyNumberFormat="0" applyBorder="0" applyAlignment="0" applyProtection="0"/>
    <xf numFmtId="0" fontId="43" fillId="51" borderId="0" applyNumberFormat="0" applyBorder="0" applyAlignment="0" applyProtection="0"/>
    <xf numFmtId="0" fontId="43" fillId="53" borderId="0" applyNumberFormat="0" applyBorder="0" applyAlignment="0" applyProtection="0"/>
    <xf numFmtId="0" fontId="23" fillId="25" borderId="0" applyNumberFormat="0" applyBorder="0" applyAlignment="0" applyProtection="0"/>
    <xf numFmtId="0" fontId="43" fillId="53" borderId="0" applyNumberFormat="0" applyBorder="0" applyAlignment="0" applyProtection="0"/>
    <xf numFmtId="0" fontId="23" fillId="29" borderId="0" applyNumberFormat="0" applyBorder="0" applyAlignment="0" applyProtection="0"/>
    <xf numFmtId="0" fontId="43" fillId="52" borderId="0" applyNumberFormat="0" applyBorder="0" applyAlignment="0" applyProtection="0"/>
    <xf numFmtId="0" fontId="43" fillId="55" borderId="0" applyNumberFormat="0" applyBorder="0" applyAlignment="0" applyProtection="0"/>
    <xf numFmtId="0" fontId="43" fillId="37"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4" fillId="35" borderId="39" applyNumberFormat="0" applyAlignment="0" applyProtection="0"/>
    <xf numFmtId="0" fontId="45" fillId="33" borderId="0" applyNumberFormat="0" applyBorder="0" applyAlignment="0" applyProtection="0"/>
    <xf numFmtId="0" fontId="16" fillId="3" borderId="0" applyNumberFormat="0" applyBorder="0" applyAlignment="0" applyProtection="0"/>
    <xf numFmtId="0" fontId="46" fillId="35" borderId="41" applyNumberFormat="0" applyAlignment="0" applyProtection="0"/>
    <xf numFmtId="0" fontId="46" fillId="35" borderId="41" applyNumberFormat="0" applyAlignment="0" applyProtection="0"/>
    <xf numFmtId="0" fontId="19" fillId="6" borderId="29" applyNumberFormat="0" applyAlignment="0" applyProtection="0"/>
    <xf numFmtId="0" fontId="47" fillId="38" borderId="37" applyNumberFormat="0" applyAlignment="0" applyProtection="0"/>
    <xf numFmtId="0" fontId="6" fillId="7" borderId="32" applyNumberFormat="0" applyAlignment="0" applyProtection="0"/>
    <xf numFmtId="0" fontId="48" fillId="36" borderId="41" applyNumberFormat="0" applyAlignment="0" applyProtection="0"/>
    <xf numFmtId="0" fontId="49" fillId="0" borderId="45"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2" fillId="0" borderId="0" applyNumberFormat="0" applyFill="0" applyBorder="0" applyAlignment="0" applyProtection="0"/>
    <xf numFmtId="0" fontId="51" fillId="34" borderId="0" applyNumberFormat="0" applyBorder="0" applyAlignment="0" applyProtection="0"/>
    <xf numFmtId="0" fontId="15" fillId="2" borderId="0" applyNumberFormat="0" applyBorder="0" applyAlignment="0" applyProtection="0"/>
    <xf numFmtId="0" fontId="51" fillId="34" borderId="0" applyNumberFormat="0" applyBorder="0" applyAlignment="0" applyProtection="0"/>
    <xf numFmtId="0" fontId="52" fillId="0" borderId="46" applyNumberFormat="0" applyFill="0" applyAlignment="0" applyProtection="0"/>
    <xf numFmtId="0" fontId="12" fillId="0" borderId="26" applyNumberFormat="0" applyFill="0" applyAlignment="0" applyProtection="0"/>
    <xf numFmtId="0" fontId="53" fillId="0" borderId="47" applyNumberFormat="0" applyFill="0" applyAlignment="0" applyProtection="0"/>
    <xf numFmtId="0" fontId="13" fillId="0" borderId="27" applyNumberFormat="0" applyFill="0" applyAlignment="0" applyProtection="0"/>
    <xf numFmtId="0" fontId="54" fillId="0" borderId="48" applyNumberFormat="0" applyFill="0" applyAlignment="0" applyProtection="0"/>
    <xf numFmtId="0" fontId="14" fillId="0" borderId="28" applyNumberFormat="0" applyFill="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alignment vertical="top"/>
      <protection locked="0"/>
    </xf>
    <xf numFmtId="0" fontId="48" fillId="36" borderId="41" applyNumberFormat="0" applyAlignment="0" applyProtection="0"/>
    <xf numFmtId="0" fontId="17" fillId="5" borderId="29" applyNumberFormat="0" applyAlignment="0" applyProtection="0"/>
    <xf numFmtId="0" fontId="56" fillId="0" borderId="38" applyNumberFormat="0" applyFill="0" applyAlignment="0" applyProtection="0"/>
    <xf numFmtId="0" fontId="20" fillId="0" borderId="31" applyNumberFormat="0" applyFill="0" applyAlignment="0" applyProtection="0"/>
    <xf numFmtId="0" fontId="57" fillId="39" borderId="0" applyNumberFormat="0" applyBorder="0" applyAlignment="0" applyProtection="0"/>
    <xf numFmtId="0" fontId="9" fillId="0" borderId="0"/>
    <xf numFmtId="0" fontId="9" fillId="0" borderId="0"/>
    <xf numFmtId="0" fontId="1" fillId="0" borderId="0"/>
    <xf numFmtId="0" fontId="9" fillId="0" borderId="0"/>
    <xf numFmtId="0" fontId="9" fillId="40" borderId="44" applyNumberFormat="0" applyFont="0" applyAlignment="0" applyProtection="0"/>
    <xf numFmtId="0" fontId="1" fillId="8" borderId="33" applyNumberFormat="0" applyFont="0" applyAlignment="0" applyProtection="0"/>
    <xf numFmtId="0" fontId="9" fillId="40" borderId="44" applyNumberFormat="0" applyFont="0" applyAlignment="0" applyProtection="0"/>
    <xf numFmtId="0" fontId="44" fillId="35" borderId="39" applyNumberFormat="0" applyAlignment="0" applyProtection="0"/>
    <xf numFmtId="0" fontId="18" fillId="6" borderId="30" applyNumberFormat="0" applyAlignment="0" applyProtection="0"/>
    <xf numFmtId="9" fontId="9" fillId="0" borderId="0" applyFont="0" applyFill="0" applyBorder="0" applyAlignment="0" applyProtection="0"/>
    <xf numFmtId="0" fontId="45" fillId="33" borderId="0" applyNumberFormat="0" applyBorder="0" applyAlignment="0" applyProtection="0"/>
    <xf numFmtId="0" fontId="60" fillId="0" borderId="0"/>
    <xf numFmtId="0" fontId="58" fillId="0" borderId="0" applyNumberFormat="0" applyFill="0" applyBorder="0" applyAlignment="0" applyProtection="0"/>
    <xf numFmtId="0" fontId="11" fillId="0" borderId="0" applyNumberFormat="0" applyFill="0" applyBorder="0" applyAlignment="0" applyProtection="0"/>
    <xf numFmtId="0" fontId="49" fillId="0" borderId="45" applyNumberFormat="0" applyFill="0" applyAlignment="0" applyProtection="0"/>
    <xf numFmtId="0" fontId="2" fillId="0" borderId="34" applyNumberFormat="0" applyFill="0" applyAlignment="0" applyProtection="0"/>
    <xf numFmtId="0" fontId="58" fillId="0" borderId="0" applyNumberFormat="0" applyFill="0" applyBorder="0" applyAlignment="0" applyProtection="0"/>
    <xf numFmtId="0" fontId="52" fillId="0" borderId="46" applyNumberFormat="0" applyFill="0" applyAlignment="0" applyProtection="0"/>
    <xf numFmtId="0" fontId="53" fillId="0" borderId="47" applyNumberFormat="0" applyFill="0" applyAlignment="0" applyProtection="0"/>
    <xf numFmtId="0" fontId="54" fillId="0" borderId="48" applyNumberFormat="0" applyFill="0" applyAlignment="0" applyProtection="0"/>
    <xf numFmtId="0" fontId="54" fillId="0" borderId="0" applyNumberFormat="0" applyFill="0" applyBorder="0" applyAlignment="0" applyProtection="0"/>
    <xf numFmtId="0" fontId="56" fillId="0" borderId="3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47" fillId="38" borderId="37" applyNumberFormat="0" applyAlignment="0" applyProtection="0"/>
    <xf numFmtId="0" fontId="61" fillId="0" borderId="0"/>
    <xf numFmtId="9" fontId="61" fillId="0" borderId="0" applyFont="0" applyFill="0" applyBorder="0" applyAlignment="0" applyProtection="0"/>
    <xf numFmtId="0" fontId="62" fillId="0" borderId="0">
      <alignment horizontal="left"/>
    </xf>
    <xf numFmtId="0" fontId="27" fillId="0" borderId="0"/>
    <xf numFmtId="0" fontId="63" fillId="0" borderId="0">
      <alignment horizontal="left" vertical="top"/>
    </xf>
    <xf numFmtId="0" fontId="9" fillId="0" borderId="0"/>
    <xf numFmtId="168" fontId="26" fillId="0" borderId="36" applyNumberFormat="0" applyFill="0">
      <alignment horizontal="right"/>
    </xf>
    <xf numFmtId="0" fontId="64" fillId="0" borderId="0">
      <alignment horizontal="left"/>
    </xf>
    <xf numFmtId="0" fontId="65" fillId="0" borderId="0">
      <alignment horizontal="right"/>
    </xf>
    <xf numFmtId="0" fontId="29" fillId="0" borderId="26" applyNumberFormat="0" applyProtection="0">
      <alignment wrapText="1"/>
    </xf>
    <xf numFmtId="0" fontId="66" fillId="0" borderId="0" applyNumberFormat="0" applyProtection="0">
      <alignment horizontal="left"/>
    </xf>
    <xf numFmtId="0" fontId="30" fillId="0" borderId="49" applyNumberFormat="0" applyFont="0" applyProtection="0">
      <alignment wrapText="1"/>
    </xf>
  </cellStyleXfs>
  <cellXfs count="121">
    <xf numFmtId="0" fontId="0" fillId="0" borderId="0" xfId="0"/>
    <xf numFmtId="0" fontId="3" fillId="0" borderId="0" xfId="3"/>
    <xf numFmtId="4" fontId="0" fillId="0" borderId="0" xfId="0" applyNumberFormat="1"/>
    <xf numFmtId="0" fontId="4" fillId="0" borderId="0" xfId="0" applyFont="1" applyBorder="1" applyAlignment="1">
      <alignment vertical="center"/>
    </xf>
    <xf numFmtId="3" fontId="0" fillId="0" borderId="0" xfId="0" applyNumberFormat="1"/>
    <xf numFmtId="0" fontId="0" fillId="0" borderId="0" xfId="0" applyBorder="1" applyAlignment="1">
      <alignment vertical="center"/>
    </xf>
    <xf numFmtId="0" fontId="5" fillId="0" borderId="0" xfId="0" applyFont="1"/>
    <xf numFmtId="0" fontId="0" fillId="0" borderId="0" xfId="0" applyAlignment="1">
      <alignment vertical="center"/>
    </xf>
    <xf numFmtId="3" fontId="0" fillId="0" borderId="0" xfId="0" applyNumberFormat="1" applyAlignment="1">
      <alignment vertical="center"/>
    </xf>
    <xf numFmtId="164" fontId="5" fillId="0" borderId="0" xfId="2" applyNumberFormat="1" applyFont="1"/>
    <xf numFmtId="0" fontId="2" fillId="0" borderId="0" xfId="0" applyFont="1"/>
    <xf numFmtId="165" fontId="5" fillId="0" borderId="0" xfId="1" applyNumberFormat="1" applyFont="1"/>
    <xf numFmtId="0" fontId="0" fillId="0" borderId="0" xfId="0" applyBorder="1"/>
    <xf numFmtId="0" fontId="5" fillId="0" borderId="0" xfId="0" applyFont="1" applyFill="1"/>
    <xf numFmtId="0" fontId="0" fillId="0" borderId="1" xfId="0" applyBorder="1"/>
    <xf numFmtId="0" fontId="0" fillId="0" borderId="3" xfId="0" applyBorder="1"/>
    <xf numFmtId="164" fontId="0" fillId="0" borderId="0" xfId="0" applyNumberFormat="1" applyBorder="1"/>
    <xf numFmtId="0" fontId="0" fillId="0" borderId="5" xfId="0" applyBorder="1"/>
    <xf numFmtId="0" fontId="0" fillId="0" borderId="10" xfId="0" applyBorder="1"/>
    <xf numFmtId="9" fontId="0" fillId="0" borderId="10" xfId="0" applyNumberFormat="1" applyBorder="1"/>
    <xf numFmtId="0" fontId="0" fillId="0" borderId="2" xfId="0" applyBorder="1"/>
    <xf numFmtId="9" fontId="0" fillId="0" borderId="0" xfId="0" applyNumberFormat="1" applyBorder="1"/>
    <xf numFmtId="0" fontId="0" fillId="0" borderId="4" xfId="0" applyBorder="1"/>
    <xf numFmtId="10" fontId="0" fillId="0" borderId="0" xfId="0" applyNumberFormat="1" applyBorder="1"/>
    <xf numFmtId="0" fontId="0" fillId="0" borderId="11" xfId="0" applyBorder="1"/>
    <xf numFmtId="9" fontId="0" fillId="0" borderId="6" xfId="0" applyNumberFormat="1" applyBorder="1"/>
    <xf numFmtId="0" fontId="5" fillId="0" borderId="0" xfId="0" applyFont="1" applyAlignment="1">
      <alignment horizontal="right"/>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3" fontId="0" fillId="0" borderId="18" xfId="0" applyNumberFormat="1" applyBorder="1"/>
    <xf numFmtId="3" fontId="0" fillId="0" borderId="20" xfId="0" applyNumberFormat="1" applyBorder="1"/>
    <xf numFmtId="3" fontId="0" fillId="0" borderId="22" xfId="0" applyNumberFormat="1" applyBorder="1"/>
    <xf numFmtId="3" fontId="0" fillId="0" borderId="15" xfId="0" applyNumberFormat="1" applyBorder="1" applyAlignment="1">
      <alignment vertical="center"/>
    </xf>
    <xf numFmtId="3" fontId="0" fillId="0" borderId="16" xfId="0" applyNumberFormat="1" applyBorder="1"/>
    <xf numFmtId="3" fontId="0" fillId="0" borderId="17" xfId="0" applyNumberFormat="1" applyBorder="1"/>
    <xf numFmtId="0" fontId="0" fillId="0" borderId="24" xfId="0" applyBorder="1"/>
    <xf numFmtId="0" fontId="0" fillId="0" borderId="19" xfId="0" applyBorder="1"/>
    <xf numFmtId="0" fontId="0" fillId="0" borderId="20" xfId="0" applyBorder="1" applyAlignment="1">
      <alignment horizontal="right"/>
    </xf>
    <xf numFmtId="0" fontId="0" fillId="0" borderId="0" xfId="0" applyBorder="1" applyAlignment="1">
      <alignment horizontal="right"/>
    </xf>
    <xf numFmtId="0" fontId="0" fillId="0" borderId="21" xfId="0" applyBorder="1"/>
    <xf numFmtId="0" fontId="0" fillId="0" borderId="22" xfId="0" applyBorder="1" applyAlignment="1">
      <alignment horizontal="right"/>
    </xf>
    <xf numFmtId="0" fontId="0" fillId="0" borderId="25" xfId="0" applyBorder="1" applyAlignment="1">
      <alignment horizontal="right"/>
    </xf>
    <xf numFmtId="0" fontId="0" fillId="0" borderId="23" xfId="0" applyBorder="1"/>
    <xf numFmtId="0" fontId="7" fillId="0" borderId="0" xfId="4"/>
    <xf numFmtId="0" fontId="8" fillId="0" borderId="0" xfId="4" applyFont="1" applyAlignment="1">
      <alignment wrapText="1"/>
    </xf>
    <xf numFmtId="0" fontId="7" fillId="0" borderId="0" xfId="4" applyAlignment="1">
      <alignment horizontal="left"/>
    </xf>
    <xf numFmtId="165" fontId="0" fillId="0" borderId="0" xfId="5" applyNumberFormat="1" applyFont="1"/>
    <xf numFmtId="3" fontId="7" fillId="0" borderId="0" xfId="4" applyNumberFormat="1"/>
    <xf numFmtId="165" fontId="0" fillId="0" borderId="5" xfId="5" applyNumberFormat="1" applyFont="1" applyBorder="1"/>
    <xf numFmtId="165" fontId="0" fillId="0" borderId="14" xfId="5" applyNumberFormat="1" applyFont="1" applyBorder="1"/>
    <xf numFmtId="165" fontId="0" fillId="0" borderId="13" xfId="5" applyNumberFormat="1" applyFont="1" applyBorder="1"/>
    <xf numFmtId="165" fontId="0" fillId="0" borderId="3" xfId="5" applyNumberFormat="1" applyFont="1" applyBorder="1"/>
    <xf numFmtId="165" fontId="0" fillId="0" borderId="12" xfId="5" applyNumberFormat="1" applyFont="1" applyBorder="1"/>
    <xf numFmtId="165" fontId="0" fillId="0" borderId="1" xfId="5" applyNumberFormat="1" applyFont="1" applyBorder="1"/>
    <xf numFmtId="3" fontId="0" fillId="0" borderId="0" xfId="0" applyNumberFormat="1"/>
    <xf numFmtId="3" fontId="7" fillId="0" borderId="13" xfId="4" applyNumberFormat="1" applyBorder="1"/>
    <xf numFmtId="3" fontId="7" fillId="0" borderId="14" xfId="4" applyNumberFormat="1" applyBorder="1"/>
    <xf numFmtId="3" fontId="0" fillId="0" borderId="13" xfId="0" applyNumberFormat="1" applyBorder="1"/>
    <xf numFmtId="3" fontId="0" fillId="0" borderId="14" xfId="0" applyNumberFormat="1" applyBorder="1"/>
    <xf numFmtId="0" fontId="0" fillId="0" borderId="0" xfId="0"/>
    <xf numFmtId="165" fontId="0" fillId="0" borderId="0" xfId="1" applyNumberFormat="1" applyFont="1" applyBorder="1"/>
    <xf numFmtId="165" fontId="0" fillId="0" borderId="4" xfId="1" applyNumberFormat="1" applyFont="1" applyBorder="1"/>
    <xf numFmtId="165" fontId="0" fillId="0" borderId="11" xfId="1" applyNumberFormat="1" applyFont="1" applyBorder="1"/>
    <xf numFmtId="165" fontId="0" fillId="0" borderId="6" xfId="1" applyNumberFormat="1" applyFont="1" applyBorder="1"/>
    <xf numFmtId="0" fontId="0" fillId="0" borderId="0" xfId="0" applyAlignment="1"/>
    <xf numFmtId="0" fontId="2" fillId="0" borderId="0" xfId="0" applyFont="1" applyAlignment="1">
      <alignment horizontal="right"/>
    </xf>
    <xf numFmtId="0" fontId="0" fillId="0" borderId="0" xfId="0" applyAlignment="1">
      <alignment horizontal="right"/>
    </xf>
    <xf numFmtId="0" fontId="0" fillId="56" borderId="0" xfId="0" applyFill="1" applyAlignment="1">
      <alignment horizontal="right"/>
    </xf>
    <xf numFmtId="0" fontId="0" fillId="56" borderId="0" xfId="0" applyFill="1"/>
    <xf numFmtId="0" fontId="67" fillId="0" borderId="19" xfId="0" applyFont="1" applyBorder="1" applyAlignment="1">
      <alignment vertical="center"/>
    </xf>
    <xf numFmtId="0" fontId="67" fillId="0" borderId="21" xfId="0" applyFont="1" applyBorder="1" applyAlignment="1">
      <alignment vertical="center"/>
    </xf>
    <xf numFmtId="0" fontId="67" fillId="0" borderId="23" xfId="0" applyFont="1" applyBorder="1" applyAlignment="1">
      <alignment vertical="center"/>
    </xf>
    <xf numFmtId="164" fontId="67" fillId="0" borderId="0" xfId="2" applyNumberFormat="1" applyFont="1"/>
    <xf numFmtId="0" fontId="68" fillId="0" borderId="0" xfId="0" applyFont="1" applyAlignment="1">
      <alignment wrapText="1"/>
    </xf>
    <xf numFmtId="0" fontId="68" fillId="0" borderId="0" xfId="0" applyFont="1"/>
    <xf numFmtId="0" fontId="67" fillId="0" borderId="0" xfId="0" applyFont="1" applyAlignment="1">
      <alignment wrapText="1"/>
    </xf>
    <xf numFmtId="0" fontId="67" fillId="0" borderId="0" xfId="0" applyFont="1"/>
    <xf numFmtId="0" fontId="67" fillId="0" borderId="7" xfId="0" applyFont="1" applyBorder="1"/>
    <xf numFmtId="165" fontId="67" fillId="0" borderId="7" xfId="1" applyNumberFormat="1" applyFont="1" applyBorder="1"/>
    <xf numFmtId="0" fontId="67" fillId="0" borderId="8" xfId="0" applyFont="1" applyBorder="1"/>
    <xf numFmtId="165" fontId="67" fillId="0" borderId="8" xfId="1" applyNumberFormat="1" applyFont="1" applyBorder="1"/>
    <xf numFmtId="0" fontId="67" fillId="0" borderId="9" xfId="0" applyFont="1" applyBorder="1"/>
    <xf numFmtId="165" fontId="67" fillId="0" borderId="9" xfId="1" applyNumberFormat="1" applyFont="1" applyBorder="1"/>
    <xf numFmtId="165" fontId="67" fillId="0" borderId="0" xfId="1" applyNumberFormat="1" applyFont="1"/>
    <xf numFmtId="0" fontId="69" fillId="0" borderId="0" xfId="0" applyFont="1" applyAlignment="1">
      <alignment vertical="center"/>
    </xf>
    <xf numFmtId="0" fontId="70" fillId="0" borderId="0" xfId="4" applyFont="1" applyAlignment="1">
      <alignment wrapText="1"/>
    </xf>
    <xf numFmtId="0" fontId="0" fillId="0" borderId="0" xfId="0" applyFill="1"/>
    <xf numFmtId="0" fontId="3" fillId="0" borderId="0" xfId="3" applyAlignment="1">
      <alignment horizontal="left" vertical="center"/>
    </xf>
    <xf numFmtId="0" fontId="67" fillId="56" borderId="0" xfId="0" applyFont="1" applyFill="1"/>
    <xf numFmtId="6" fontId="67" fillId="0" borderId="0" xfId="0" applyNumberFormat="1" applyFont="1"/>
    <xf numFmtId="6" fontId="67" fillId="0" borderId="0" xfId="0" applyNumberFormat="1" applyFont="1" applyAlignment="1">
      <alignment wrapText="1"/>
    </xf>
    <xf numFmtId="166" fontId="67" fillId="0" borderId="0" xfId="0" applyNumberFormat="1" applyFont="1" applyFill="1" applyAlignment="1">
      <alignment wrapText="1"/>
    </xf>
    <xf numFmtId="0" fontId="67" fillId="0" borderId="12" xfId="0" applyFont="1" applyBorder="1" applyAlignment="1">
      <alignment horizontal="right"/>
    </xf>
    <xf numFmtId="0" fontId="67" fillId="0" borderId="0" xfId="0" applyFont="1" applyBorder="1"/>
    <xf numFmtId="3" fontId="67" fillId="0" borderId="0" xfId="0" applyNumberFormat="1" applyFont="1" applyBorder="1"/>
    <xf numFmtId="1" fontId="67" fillId="0" borderId="12" xfId="0" applyNumberFormat="1" applyFont="1" applyBorder="1"/>
    <xf numFmtId="167" fontId="67" fillId="0" borderId="0" xfId="0" applyNumberFormat="1" applyFont="1" applyBorder="1"/>
    <xf numFmtId="165" fontId="67" fillId="0" borderId="0" xfId="0" applyNumberFormat="1" applyFont="1" applyFill="1"/>
    <xf numFmtId="0" fontId="67" fillId="0" borderId="13" xfId="0" applyFont="1" applyBorder="1" applyAlignment="1">
      <alignment horizontal="right"/>
    </xf>
    <xf numFmtId="1" fontId="67" fillId="0" borderId="13" xfId="0" applyNumberFormat="1" applyFont="1" applyBorder="1"/>
    <xf numFmtId="0" fontId="67" fillId="0" borderId="0" xfId="0" applyFont="1" applyFill="1"/>
    <xf numFmtId="3" fontId="67" fillId="0" borderId="0" xfId="0" applyNumberFormat="1" applyFont="1" applyFill="1"/>
    <xf numFmtId="10" fontId="67" fillId="0" borderId="0" xfId="0" applyNumberFormat="1" applyFont="1"/>
    <xf numFmtId="0" fontId="67" fillId="0" borderId="14" xfId="0" applyFont="1" applyBorder="1" applyAlignment="1">
      <alignment horizontal="right"/>
    </xf>
    <xf numFmtId="1" fontId="67" fillId="0" borderId="14" xfId="0" applyNumberFormat="1" applyFont="1" applyBorder="1"/>
    <xf numFmtId="3" fontId="67" fillId="0" borderId="0" xfId="0" applyNumberFormat="1" applyFont="1"/>
    <xf numFmtId="1" fontId="67" fillId="0" borderId="0" xfId="0" applyNumberFormat="1" applyFont="1"/>
    <xf numFmtId="0" fontId="67" fillId="0" borderId="0" xfId="0" applyFont="1" applyAlignment="1">
      <alignment horizontal="right"/>
    </xf>
    <xf numFmtId="3" fontId="67" fillId="0" borderId="0" xfId="0" applyNumberFormat="1" applyFont="1" applyAlignment="1">
      <alignment horizontal="right"/>
    </xf>
    <xf numFmtId="9" fontId="67" fillId="0" borderId="0" xfId="2" applyFont="1"/>
    <xf numFmtId="1" fontId="67" fillId="0" borderId="0" xfId="0" applyNumberFormat="1" applyFont="1" applyFill="1" applyBorder="1"/>
    <xf numFmtId="0" fontId="68" fillId="56" borderId="0" xfId="0" applyFont="1" applyFill="1" applyAlignment="1">
      <alignment horizontal="right"/>
    </xf>
    <xf numFmtId="0" fontId="68" fillId="0" borderId="0" xfId="0" applyFont="1" applyFill="1" applyAlignment="1">
      <alignment wrapText="1"/>
    </xf>
    <xf numFmtId="0" fontId="71" fillId="0" borderId="0" xfId="0" applyFont="1"/>
    <xf numFmtId="0" fontId="68" fillId="0" borderId="0" xfId="0" applyFont="1" applyAlignment="1"/>
    <xf numFmtId="0" fontId="2" fillId="0" borderId="0" xfId="0" applyFont="1" applyAlignment="1"/>
    <xf numFmtId="165" fontId="0" fillId="0" borderId="3" xfId="1" applyNumberFormat="1" applyFont="1" applyBorder="1"/>
    <xf numFmtId="165" fontId="0" fillId="0" borderId="5" xfId="1" applyNumberFormat="1" applyFont="1" applyBorder="1"/>
    <xf numFmtId="0" fontId="0" fillId="0" borderId="0" xfId="0" applyFill="1" applyBorder="1"/>
    <xf numFmtId="0" fontId="2" fillId="0" borderId="18" xfId="0" applyFont="1" applyBorder="1"/>
  </cellXfs>
  <cellStyles count="218">
    <cellStyle name="20% - Accent1" xfId="29" builtinId="30" customBuiltin="1"/>
    <cellStyle name="20% - Accent1 2" xfId="124" xr:uid="{3980D161-BE51-4016-AF2F-57ADBDD53410}"/>
    <cellStyle name="20% - Accent1 3" xfId="125" xr:uid="{7419EBBB-4930-491A-9C1E-41CCA9D3ED35}"/>
    <cellStyle name="20% - Accent2" xfId="32" builtinId="34" customBuiltin="1"/>
    <cellStyle name="20% - Accent2 2" xfId="121" xr:uid="{9DBA571E-8147-4AE7-B6C6-BF524B4D9697}"/>
    <cellStyle name="20% - Accent2 3" xfId="122" xr:uid="{C32901F4-A455-41BA-9898-7B0E02A91466}"/>
    <cellStyle name="20% - Accent3" xfId="35" builtinId="38" customBuiltin="1"/>
    <cellStyle name="20% - Accent3 2" xfId="119" xr:uid="{9589EB40-A4EE-4CB4-AA47-18A60DF604A1}"/>
    <cellStyle name="20% - Accent3 3" xfId="120" xr:uid="{F389E17E-D30D-4D76-A9E8-62787C95FF89}"/>
    <cellStyle name="20% - Accent4" xfId="38" builtinId="42" customBuiltin="1"/>
    <cellStyle name="20% - Accent4 2" xfId="117" xr:uid="{FC73AEEB-00B7-405C-A685-79A7AA7EB21A}"/>
    <cellStyle name="20% - Accent4 3" xfId="118" xr:uid="{C1EA08E6-B791-4606-8527-38CA978CC07B}"/>
    <cellStyle name="20% - Accent5" xfId="41" builtinId="46" customBuiltin="1"/>
    <cellStyle name="20% - Accent5 2" xfId="115" xr:uid="{779B18A6-D071-4C68-9CBB-F88A22ACA78E}"/>
    <cellStyle name="20% - Accent5 3" xfId="116" xr:uid="{BC3EEFEF-C8A5-45AC-9678-3E10E641E724}"/>
    <cellStyle name="20% - Accent6" xfId="44" builtinId="50" customBuiltin="1"/>
    <cellStyle name="20% - Accent6 2" xfId="113" xr:uid="{BF358BCB-9BC6-4689-80BF-0949E9E874E4}"/>
    <cellStyle name="20% - Accent6 3" xfId="114" xr:uid="{16EB326E-2A3F-4E2D-BBCD-1E113778763F}"/>
    <cellStyle name="20% - Akzent1" xfId="112" xr:uid="{C6018EC7-388B-4CD3-BAC2-D09BA964DECC}"/>
    <cellStyle name="20% - Akzent2" xfId="111" xr:uid="{38E684F7-B831-47C2-A636-C456DFBB4D0C}"/>
    <cellStyle name="20% - Akzent3" xfId="110" xr:uid="{151F6A69-E0A4-40A1-96B8-482FE57D941E}"/>
    <cellStyle name="20% - Akzent4" xfId="109" xr:uid="{FFE138D5-FD1C-468D-8A8C-2D08B4A9AB31}"/>
    <cellStyle name="20% - Akzent5" xfId="108" xr:uid="{5A1D17EF-B69A-4982-B604-6C2F66DD62CC}"/>
    <cellStyle name="20% - Akzent6" xfId="107" xr:uid="{7AF162F0-C937-48AB-A828-CFCFDE0DF853}"/>
    <cellStyle name="40% - Accent1" xfId="30" builtinId="31" customBuiltin="1"/>
    <cellStyle name="40% - Accent1 2" xfId="105" xr:uid="{488E478E-B8F6-4BA0-8B62-5574AE9C805E}"/>
    <cellStyle name="40% - Accent1 3" xfId="106" xr:uid="{2A166442-9BD5-4EA6-9D95-BCA9972FCB1D}"/>
    <cellStyle name="40% - Accent2" xfId="33" builtinId="35" customBuiltin="1"/>
    <cellStyle name="40% - Accent2 2" xfId="103" xr:uid="{7586713C-B99C-4FB8-ADEB-21828DAD3AB7}"/>
    <cellStyle name="40% - Accent2 3" xfId="104" xr:uid="{4D044FF7-91A7-4EE2-8614-ADDC04E30BE1}"/>
    <cellStyle name="40% - Accent3" xfId="36" builtinId="39" customBuiltin="1"/>
    <cellStyle name="40% - Accent3 2" xfId="101" xr:uid="{69799B45-8533-4D67-B978-A781075BAD26}"/>
    <cellStyle name="40% - Accent3 3" xfId="102" xr:uid="{AF72D626-732E-4C80-A7F4-CDDC6228E85B}"/>
    <cellStyle name="40% - Accent4" xfId="39" builtinId="43" customBuiltin="1"/>
    <cellStyle name="40% - Accent4 2" xfId="99" xr:uid="{F9000024-8CD1-4B7C-8A4F-68A62BEBB2BB}"/>
    <cellStyle name="40% - Accent4 3" xfId="100" xr:uid="{3899ED1B-636A-4F31-A375-09B2EB0FAF2A}"/>
    <cellStyle name="40% - Accent5" xfId="42" builtinId="47" customBuiltin="1"/>
    <cellStyle name="40% - Accent5 2" xfId="97" xr:uid="{DF910848-BAFC-4C48-B1C4-9CF829535A20}"/>
    <cellStyle name="40% - Accent5 3" xfId="98" xr:uid="{32BEE344-BEA7-4DA7-B953-6CB8423698F1}"/>
    <cellStyle name="40% - Accent6" xfId="45" builtinId="51" customBuiltin="1"/>
    <cellStyle name="40% - Accent6 2" xfId="95" xr:uid="{91FC2584-31EE-4C29-BCC7-0E8CF662A776}"/>
    <cellStyle name="40% - Accent6 3" xfId="96" xr:uid="{AFD85C96-5400-4FBF-B49D-D467F0CF3CB4}"/>
    <cellStyle name="40% - Akzent1" xfId="94" xr:uid="{7503CD48-A84B-4870-AA92-F5F15A5DF807}"/>
    <cellStyle name="40% - Akzent2" xfId="93" xr:uid="{AD3C24B8-1074-4BC2-B744-C9878885E94D}"/>
    <cellStyle name="40% - Akzent3" xfId="92" xr:uid="{A6E3C112-6681-47A0-8E9B-BFCDED80762A}"/>
    <cellStyle name="40% - Akzent4" xfId="91" xr:uid="{58628AE7-FE9A-4761-B5BF-F37C0F49F363}"/>
    <cellStyle name="40% - Akzent5" xfId="90" xr:uid="{DEA398B5-ED20-4B9B-AE5A-6248A34201D1}"/>
    <cellStyle name="40% - Akzent6" xfId="89" xr:uid="{A1C32E4D-3B74-45E6-A27D-599AD8DD9AC3}"/>
    <cellStyle name="60% - Accent1 2" xfId="49" xr:uid="{BEE7CE8B-7886-4DC4-B1F5-964F4D0B8C31}"/>
    <cellStyle name="60% - Accent1 3" xfId="88" xr:uid="{ABD35B40-2F5B-4C51-A230-FCEC2177F6EC}"/>
    <cellStyle name="60% - Accent2 2" xfId="50" xr:uid="{4C975DDC-2D8C-411E-82A9-6CA4A725508F}"/>
    <cellStyle name="60% - Accent2 3" xfId="87" xr:uid="{A796B749-ED1B-49E0-AE00-A6639E105B51}"/>
    <cellStyle name="60% - Accent3 2" xfId="51" xr:uid="{E115807C-F501-4433-B269-039ACEBF94B1}"/>
    <cellStyle name="60% - Accent3 3" xfId="86" xr:uid="{D8EEE8BE-CB78-4CD9-8E5D-73D54D76F168}"/>
    <cellStyle name="60% - Accent4 2" xfId="52" xr:uid="{38C206A4-867D-4BE7-94CC-1667334CC27D}"/>
    <cellStyle name="60% - Accent4 3" xfId="85" xr:uid="{871CBEEC-893E-4D8D-8772-829D6276646E}"/>
    <cellStyle name="60% - Accent5 2" xfId="53" xr:uid="{14365D55-E3FA-4E02-8EC2-12B69527A6E0}"/>
    <cellStyle name="60% - Accent5 3" xfId="84" xr:uid="{99E0A2A7-7184-4743-BE15-BE738284C1AA}"/>
    <cellStyle name="60% - Accent6 2" xfId="54" xr:uid="{2FB3A709-D90C-4278-96DF-669BE339E369}"/>
    <cellStyle name="60% - Accent6 3" xfId="137" xr:uid="{F141FF9E-ADF4-42CA-852C-EFAE4561E0C6}"/>
    <cellStyle name="60% - Akzent1" xfId="134" xr:uid="{04C0AA2F-ECC8-4A0C-B55B-AAB4B8E16D83}"/>
    <cellStyle name="60% - Akzent2" xfId="135" xr:uid="{3DDA2A84-5BC1-4E53-BB49-0BE048FB7C30}"/>
    <cellStyle name="60% - Akzent3" xfId="139" xr:uid="{A476BB35-4B89-405E-91C4-F0A82EBAE9BE}"/>
    <cellStyle name="60% - Akzent4" xfId="132" xr:uid="{7543DA72-01E1-4085-AE2A-5340009ABCE2}"/>
    <cellStyle name="60% - Akzent5" xfId="140" xr:uid="{017CFE74-256D-4044-BFAE-02056958B4EB}"/>
    <cellStyle name="60% - Akzent6" xfId="83" xr:uid="{7098CCD3-BE26-477C-BD9A-0A3766D104A8}"/>
    <cellStyle name="Accent1" xfId="28" builtinId="29" customBuiltin="1"/>
    <cellStyle name="Accent1 2" xfId="127" xr:uid="{7D074000-2921-46B1-AEA4-1914EAC22A98}"/>
    <cellStyle name="Accent1 3" xfId="126" xr:uid="{C51601E8-78B2-4E1B-9B1D-4D33036670DB}"/>
    <cellStyle name="Accent2" xfId="31" builtinId="33" customBuiltin="1"/>
    <cellStyle name="Accent2 2" xfId="130" xr:uid="{3F295EEB-7DF8-42FB-B740-FDBDAF59355C}"/>
    <cellStyle name="Accent2 3" xfId="136" xr:uid="{C6F35FA4-FA8B-4360-9D20-94FC6FE878F7}"/>
    <cellStyle name="Accent3" xfId="34" builtinId="37" customBuiltin="1"/>
    <cellStyle name="Accent3 2" xfId="128" xr:uid="{95AA6E94-1659-413D-9B68-87E7E8972AC1}"/>
    <cellStyle name="Accent3 3" xfId="133" xr:uid="{D83C1D2F-768D-4FE3-B277-60AA4B66E913}"/>
    <cellStyle name="Accent4" xfId="37" builtinId="41" customBuiltin="1"/>
    <cellStyle name="Accent4 2" xfId="123" xr:uid="{6652800B-4AEC-4CFB-9656-1B3E323470B2}"/>
    <cellStyle name="Accent4 3" xfId="131" xr:uid="{E8ECA864-0CA3-4B3F-8C20-759A0338E6C5}"/>
    <cellStyle name="Accent5" xfId="40" builtinId="45" customBuiltin="1"/>
    <cellStyle name="Accent5 2" xfId="141" xr:uid="{8CFF9CBF-6AD1-4DBA-8D14-C43796D62BC8}"/>
    <cellStyle name="Accent5 3" xfId="138" xr:uid="{505ECC5C-B559-4B47-BC03-D35A9598C4F5}"/>
    <cellStyle name="Accent6" xfId="43" builtinId="49" customBuiltin="1"/>
    <cellStyle name="Accent6 2" xfId="143" xr:uid="{A1A5C2F2-4875-4FE9-9E50-4C86D038C4AD}"/>
    <cellStyle name="Accent6 3" xfId="142" xr:uid="{050780BA-BB09-43B7-A2E5-F3D816BF278F}"/>
    <cellStyle name="Akzent1" xfId="144" xr:uid="{8C1B52E7-0C23-4611-BDCB-9CCB0CF6C02C}"/>
    <cellStyle name="Akzent2" xfId="145" xr:uid="{92D2CE1A-84C5-479D-A8A7-ADF86654C7A1}"/>
    <cellStyle name="Akzent3" xfId="146" xr:uid="{46DE9CB2-6D3D-4C34-8DA7-0B3E315AD812}"/>
    <cellStyle name="Akzent4" xfId="147" xr:uid="{0EA58E28-6311-4FDB-BDBF-F15CAD355D85}"/>
    <cellStyle name="Akzent5" xfId="148" xr:uid="{96E0B5A4-4C29-42B2-9351-A72BAC0755D0}"/>
    <cellStyle name="Akzent6" xfId="149" xr:uid="{22433430-D593-49F0-8331-45E0627CC324}"/>
    <cellStyle name="Ausgabe" xfId="150" xr:uid="{F2DF6BB6-F96F-4526-BE2C-D925B4A381B8}"/>
    <cellStyle name="Bad" xfId="18" builtinId="27" customBuiltin="1"/>
    <cellStyle name="Bad 2" xfId="152" xr:uid="{1EBE5307-CFB5-44CC-A323-C1FA60BD8A4B}"/>
    <cellStyle name="Bad 3" xfId="151" xr:uid="{2D74BA43-E769-46AB-9414-76D5A814935E}"/>
    <cellStyle name="Berechnung" xfId="153" xr:uid="{BD20BE41-B749-4CCF-8FE9-198DF27067FB}"/>
    <cellStyle name="Binary Flag" xfId="68" xr:uid="{7901FFBF-1B86-4C85-BF8B-A925A6B52F5B}"/>
    <cellStyle name="Binary Flag 2" xfId="129" xr:uid="{D827248B-0CCC-4CCD-9D42-46B725F4E881}"/>
    <cellStyle name="Body: normal cell" xfId="217" xr:uid="{C0DFA033-9779-4AFB-91D7-50E82C46143B}"/>
    <cellStyle name="Calculation" xfId="21" builtinId="22" customBuiltin="1"/>
    <cellStyle name="Calculation 2" xfId="155" xr:uid="{DEF1FA71-2DE2-4F92-A757-8FE904BE265C}"/>
    <cellStyle name="Calculation 3" xfId="154" xr:uid="{6B65E43A-15A3-4BB8-985F-C98C9F866BC3}"/>
    <cellStyle name="Check Cell" xfId="23" builtinId="23" customBuiltin="1"/>
    <cellStyle name="Check Cell 2" xfId="157" xr:uid="{EB32A3B7-E5C4-4864-907A-EFBAC733215A}"/>
    <cellStyle name="Check Cell 3" xfId="156" xr:uid="{9816BED7-EF2F-4A6D-BC64-5FE22ECB926A}"/>
    <cellStyle name="Code_Output" xfId="80" xr:uid="{A2B47A3C-98F2-40A6-847E-94D4CB3863B7}"/>
    <cellStyle name="Comma" xfId="1" builtinId="3"/>
    <cellStyle name="Comma 2" xfId="5" xr:uid="{35460C84-953E-4C81-AF08-EC48F7FAF9D5}"/>
    <cellStyle name="Comma 2 2" xfId="58" xr:uid="{A00B1DEC-E426-4620-9C4D-E1859A608E6D}"/>
    <cellStyle name="Currency 2" xfId="64" xr:uid="{D52A78F2-DA9F-4BA2-A9DD-66BB95821FA7}"/>
    <cellStyle name="Data" xfId="47" xr:uid="{A3738C47-6F62-464B-B9C6-3FFDA36CC772}"/>
    <cellStyle name="Data 3" xfId="212" xr:uid="{BC80F37E-93C5-40E9-AC93-136907A00216}"/>
    <cellStyle name="Dropdown" xfId="71" xr:uid="{09B9A830-27B2-4AC1-A8E7-48028686481A}"/>
    <cellStyle name="DropdownLight" xfId="67" xr:uid="{45864AB1-DD8F-459B-9826-DD111D6F0B8D}"/>
    <cellStyle name="Eingabe" xfId="158" xr:uid="{A9F1B1AC-672C-4D19-B7CE-8504EBD16438}"/>
    <cellStyle name="Empty_Cell" xfId="70" xr:uid="{56D193BE-D1D4-4EC6-9B34-2EBEFE494B40}"/>
    <cellStyle name="Ergebnis" xfId="159" xr:uid="{C3B98F54-FF2E-4207-8A6B-4BBF5C409150}"/>
    <cellStyle name="Erklärender Text" xfId="160" xr:uid="{7E7E99B1-DA9E-47EA-8117-3C1A61792805}"/>
    <cellStyle name="Explanatory Text" xfId="26" builtinId="53" customBuiltin="1"/>
    <cellStyle name="Explanatory Text 2" xfId="162" xr:uid="{F1780741-A6DC-471E-98A4-689987F08153}"/>
    <cellStyle name="Explanatory Text 3" xfId="161" xr:uid="{5B76EDD7-1428-4EF5-8674-B5A63FE9250B}"/>
    <cellStyle name="Followed Hyperlink 2" xfId="74" xr:uid="{3C90BC2C-3946-48C6-A253-D44B14A9227E}"/>
    <cellStyle name="Formula" xfId="69" xr:uid="{820BF364-B11A-4AF3-BABA-41932664EF0B}"/>
    <cellStyle name="Good" xfId="17" builtinId="26" customBuiltin="1"/>
    <cellStyle name="Good 2" xfId="164" xr:uid="{B69E3E5E-B58B-42D5-8958-16C61A935ABE}"/>
    <cellStyle name="Good 3" xfId="163" xr:uid="{0A8A5E35-4EA7-4AFB-A102-02FB036DFC8D}"/>
    <cellStyle name="Gut" xfId="165" xr:uid="{1260F2EC-86D2-45FD-829F-6042ACFB5672}"/>
    <cellStyle name="Header: bottom row" xfId="215" xr:uid="{068D7904-4226-4ABB-9D3F-9E0A87AEA948}"/>
    <cellStyle name="Heading 1" xfId="13" builtinId="16" customBuiltin="1"/>
    <cellStyle name="Heading 1 2" xfId="167" xr:uid="{A0F6D4AC-C132-4FCB-96CC-CA8A379E0044}"/>
    <cellStyle name="Heading 1 3" xfId="166" xr:uid="{EED7DC11-C4E1-43B7-A01E-A8ADF7821058}"/>
    <cellStyle name="Heading 2" xfId="14" builtinId="17" customBuiltin="1"/>
    <cellStyle name="Heading 2 2" xfId="169" xr:uid="{500CDC6D-C2E2-41AE-B5C8-57984FC69A89}"/>
    <cellStyle name="Heading 2 3" xfId="168" xr:uid="{3FD760F5-1DFF-4B1B-B0E9-8B77DD857EAA}"/>
    <cellStyle name="Heading 3" xfId="15" builtinId="18" customBuiltin="1"/>
    <cellStyle name="Heading 3 2" xfId="171" xr:uid="{7678A6D9-A9C1-4BD3-AC07-89C295DFB50E}"/>
    <cellStyle name="Heading 3 3" xfId="170" xr:uid="{239DBD0B-8293-4453-980B-6C29EEF356B2}"/>
    <cellStyle name="Heading 4" xfId="16" builtinId="19" customBuiltin="1"/>
    <cellStyle name="Heading 4 2" xfId="173" xr:uid="{8ED53DD6-B9CA-4F81-B479-D392CF898F7F}"/>
    <cellStyle name="Heading 4 3" xfId="172" xr:uid="{7AA7BFE2-C54C-4303-A54F-E1A8C35A59C8}"/>
    <cellStyle name="Hed Side_Regular" xfId="46" xr:uid="{764A1177-B252-4AF6-A887-52F65789C855}"/>
    <cellStyle name="Hyperlink" xfId="3" builtinId="8"/>
    <cellStyle name="Hyperlink 2" xfId="10" xr:uid="{B877094E-3EF6-4FE0-99B5-CDE787541510}"/>
    <cellStyle name="Hyperlink 2 2" xfId="78" xr:uid="{D92AD2D6-BA83-40F4-9830-34A85C45FAE5}"/>
    <cellStyle name="Hyperlink 3" xfId="174" xr:uid="{0B91568B-87B0-431F-9BF2-8D9B2865BDBC}"/>
    <cellStyle name="Input" xfId="19" builtinId="20" customBuiltin="1"/>
    <cellStyle name="Input 2" xfId="176" xr:uid="{474904BE-18B9-4494-A366-AAC6A0DED872}"/>
    <cellStyle name="Input 3" xfId="175" xr:uid="{04EE2B0B-9B63-429A-8983-98972667E282}"/>
    <cellStyle name="InputLight" xfId="66" xr:uid="{E608ECA4-D66D-44BA-866E-349B71DB75C5}"/>
    <cellStyle name="Line_Summary" xfId="65" xr:uid="{B0386216-4701-4829-9F29-38BBB29BF649}"/>
    <cellStyle name="Linked Cell" xfId="22" builtinId="24" customBuiltin="1"/>
    <cellStyle name="Linked Cell 2" xfId="178" xr:uid="{6CAB2A4E-E417-4763-8D31-12A7938C59CA}"/>
    <cellStyle name="Linked Cell 3" xfId="177" xr:uid="{F3BC8F83-85E5-45F9-9F72-D512E9A3DC74}"/>
    <cellStyle name="Neutral 2" xfId="48" xr:uid="{BD74820A-21E7-4065-AE12-EDB2FC786B72}"/>
    <cellStyle name="Neutral 3" xfId="179" xr:uid="{3D3A0FED-9F76-4FA3-9058-0E9B2AD0D6AC}"/>
    <cellStyle name="Normal" xfId="0" builtinId="0"/>
    <cellStyle name="Normal 151 3" xfId="61" xr:uid="{2AF1B402-AF8F-4277-B4B5-A42E43BD2A1C}"/>
    <cellStyle name="Normal 16 2" xfId="211" xr:uid="{F54CCF98-A821-4F25-9909-B3D9D117D768}"/>
    <cellStyle name="Normal 2" xfId="4" xr:uid="{DD32F6A0-08BB-4A9A-B506-E9BCE954DFB0}"/>
    <cellStyle name="Normal 2 2" xfId="6" xr:uid="{9B872D40-463C-4E97-8F03-CC9C65BEE1BA}"/>
    <cellStyle name="Normal 2 2 2" xfId="57" xr:uid="{0BCC4276-C7D8-4CD0-AD12-05A223440E3F}"/>
    <cellStyle name="Normal 2 3" xfId="180" xr:uid="{573BB8B5-9C05-42C6-9795-C7AD25B9A76B}"/>
    <cellStyle name="Normal 2 4" xfId="181" xr:uid="{4C1AD0EE-C885-43E3-9637-5C3E25AB28AB}"/>
    <cellStyle name="Normal 3" xfId="7" xr:uid="{E7E561D5-ACBF-4352-BB73-D16764FC203E}"/>
    <cellStyle name="Normal 3 2" xfId="11" xr:uid="{2AC25E73-0671-441C-9C26-CFD10942067F}"/>
    <cellStyle name="Normal 3 2 2" xfId="182" xr:uid="{28614D3D-61D9-4734-8FFB-DB262BBC1D1E}"/>
    <cellStyle name="Normal 3 3" xfId="60" xr:uid="{B7026980-54DA-4DD2-8A9B-7DBCE14FEF07}"/>
    <cellStyle name="Normal 4" xfId="9" xr:uid="{C7F81DFA-8F59-405A-8907-F8C3CF1A6AB2}"/>
    <cellStyle name="Normal 4 2" xfId="183" xr:uid="{388A74EE-7433-4E4E-A263-1A2C489E949E}"/>
    <cellStyle name="Normal 4 3" xfId="63" xr:uid="{B8B509AA-6601-42B1-9113-6B3646A90ADF}"/>
    <cellStyle name="Normal 4 3 2 2" xfId="56" xr:uid="{A615D707-07C6-4C9C-A954-9C0E94BB0251}"/>
    <cellStyle name="Normal 5" xfId="206" xr:uid="{998E6CBC-B80C-42E8-9C5A-217D6C2AB88C}"/>
    <cellStyle name="Normal 6" xfId="209" xr:uid="{67BAFDE4-29FD-4679-B67A-13E60AFA07A3}"/>
    <cellStyle name="Normal 8" xfId="55" xr:uid="{135D4CF9-61B5-499D-8CD0-9E03D79008EC}"/>
    <cellStyle name="Note" xfId="25" builtinId="10" customBuiltin="1"/>
    <cellStyle name="Note 2" xfId="185" xr:uid="{95FDA4F9-60E4-442D-A487-7100BB5E139E}"/>
    <cellStyle name="Note 3" xfId="184" xr:uid="{B5CCF5D1-B95F-4FFE-949E-2F09A7ECFCCC}"/>
    <cellStyle name="Notes" xfId="82" xr:uid="{246E7B51-4C03-45D5-A7C6-44222FA60499}"/>
    <cellStyle name="Notiz" xfId="186" xr:uid="{99419018-3151-4477-A4ED-EA73832BFC25}"/>
    <cellStyle name="Output" xfId="20" builtinId="21" customBuiltin="1"/>
    <cellStyle name="Output 2" xfId="188" xr:uid="{EFA39E27-4968-4303-AB4F-D948984A8D6B}"/>
    <cellStyle name="Output 3" xfId="187" xr:uid="{0CC99647-F347-4D60-ABE1-3B66641DA9ED}"/>
    <cellStyle name="Parent row" xfId="62" xr:uid="{726B3D03-B6A1-437F-9A27-103BAB36C460}"/>
    <cellStyle name="Percent" xfId="2" builtinId="5"/>
    <cellStyle name="Percent 2" xfId="8" xr:uid="{8E6032A4-03E6-48D3-9CB6-70B5773F56B4}"/>
    <cellStyle name="Percent 2 2" xfId="59" xr:uid="{CF5B03BC-7D53-4B45-BDE8-B45DC21A975E}"/>
    <cellStyle name="Percent 3" xfId="73" xr:uid="{2D36E887-E5E5-48AA-882E-8AC6523CBF2C}"/>
    <cellStyle name="Percent 4" xfId="189" xr:uid="{F88968DE-A55C-4A66-BA78-D7A55BBC4A66}"/>
    <cellStyle name="Percent 5" xfId="207" xr:uid="{83495E70-9374-4FF8-9059-DB540543A80C}"/>
    <cellStyle name="Schlecht" xfId="190" xr:uid="{C6DC9080-6EEF-4EB9-B42B-30D91CF08171}"/>
    <cellStyle name="Sheet Header" xfId="81" xr:uid="{EEB3521F-5E83-42DB-BC86-888E35C0E3CA}"/>
    <cellStyle name="Source Superscript" xfId="214" xr:uid="{D7711801-2B03-430F-875B-201966D9D316}"/>
    <cellStyle name="Source Text" xfId="208" xr:uid="{97711330-2A94-48DF-AC2F-69E88EF8D2E4}"/>
    <cellStyle name="Source Text 2" xfId="213" xr:uid="{25E07799-D057-49A7-937E-572A77EFE192}"/>
    <cellStyle name="Standard_ISO Länderübersicht" xfId="191" xr:uid="{86D0D6B0-CB8B-4A1C-AB2A-46E4CFFDEA3B}"/>
    <cellStyle name="Table Header" xfId="76" xr:uid="{9D3046A1-E50A-4A03-9E47-3F41883EBDB2}"/>
    <cellStyle name="Table Header 2" xfId="75" xr:uid="{F996C33C-1BD2-468C-AA91-55DE1AA534C5}"/>
    <cellStyle name="Table Header 3" xfId="72" xr:uid="{6FC2DA28-2AC5-4199-ABA6-12E353AB0837}"/>
    <cellStyle name="Table title" xfId="216" xr:uid="{925B2C6A-566A-4DF0-B8CC-920FF7EA60B2}"/>
    <cellStyle name="Technical_Input" xfId="77" xr:uid="{3B6C9F27-FBFA-499D-9758-B3A49C39E769}"/>
    <cellStyle name="Title" xfId="12" builtinId="15" customBuiltin="1"/>
    <cellStyle name="Title 2" xfId="193" xr:uid="{82EC5708-4AC8-42D0-984E-B15EF38F73B4}"/>
    <cellStyle name="Title 3" xfId="192" xr:uid="{B2F249FC-7468-41B0-9AB2-AC4A346BFF70}"/>
    <cellStyle name="Title-1" xfId="210" xr:uid="{13C45F8C-46A4-4A6B-B854-1A4E326E0599}"/>
    <cellStyle name="Total" xfId="27" builtinId="25" customBuiltin="1"/>
    <cellStyle name="Total 2" xfId="195" xr:uid="{51AC13DB-F6D0-494A-83D5-83DA324DD441}"/>
    <cellStyle name="Total 3" xfId="194" xr:uid="{06393306-8963-4E09-9054-8D4ED1771949}"/>
    <cellStyle name="Überschrift" xfId="196" xr:uid="{10C3BFD0-44DB-4BAA-A0B5-1456EB87710D}"/>
    <cellStyle name="Überschrift 1" xfId="197" xr:uid="{62DBE331-E373-492F-BAA9-559C6D7E84FE}"/>
    <cellStyle name="Überschrift 2" xfId="198" xr:uid="{DF3A61F7-FC38-4189-885D-25B61A547A15}"/>
    <cellStyle name="Überschrift 3" xfId="199" xr:uid="{FF9A7D10-D1E5-4409-B095-11CB4748678F}"/>
    <cellStyle name="Überschrift 4" xfId="200" xr:uid="{13F4C7B4-793A-4248-A949-95157DBE9680}"/>
    <cellStyle name="unit" xfId="79" xr:uid="{7F3C8941-AA95-4FD1-8DDC-4EB4E158EBAA}"/>
    <cellStyle name="Verknüpfte Zelle" xfId="201" xr:uid="{5A8D7ADF-AD85-4777-9EAF-B1534A3E5237}"/>
    <cellStyle name="Warnender Text" xfId="202" xr:uid="{AA35ED1B-6D03-4990-92E4-E48F8A4A86D4}"/>
    <cellStyle name="Warning Text" xfId="24" builtinId="11" customBuiltin="1"/>
    <cellStyle name="Warning Text 2" xfId="204" xr:uid="{614F099F-579F-448D-A9E4-8587F0F618FE}"/>
    <cellStyle name="Warning Text 3" xfId="203" xr:uid="{A70BB400-4FDE-4F22-9057-0FBA0F780709}"/>
    <cellStyle name="Zelle überprüfen" xfId="205" xr:uid="{8FFFC6B8-03BF-42EF-846B-7F15D046314B}"/>
  </cellStyles>
  <dxfs count="14">
    <dxf>
      <font>
        <b/>
        <i val="0"/>
        <color theme="0"/>
      </font>
      <fill>
        <patternFill>
          <bgColor theme="8"/>
        </patternFill>
      </fill>
    </dxf>
    <dxf>
      <border>
        <left style="thin">
          <color theme="8"/>
        </left>
        <right style="thin">
          <color theme="8"/>
        </right>
        <top style="thin">
          <color theme="8"/>
        </top>
        <bottom style="thin">
          <color theme="8"/>
        </bottom>
        <vertical style="thin">
          <color theme="8"/>
        </vertical>
        <horizontal style="thin">
          <color theme="8"/>
        </horizontal>
      </border>
    </dxf>
    <dxf>
      <fill>
        <patternFill>
          <bgColor theme="0" tint="-0.24994659260841701"/>
        </patternFill>
      </fill>
    </dxf>
    <dxf>
      <font>
        <color auto="1"/>
      </font>
      <border>
        <left style="thin">
          <color theme="0" tint="-0.24994659260841701"/>
        </left>
        <right style="thin">
          <color theme="0" tint="-0.24994659260841701"/>
        </right>
        <top style="thin">
          <color theme="0" tint="-0.24994659260841701"/>
        </top>
        <bottom style="thin">
          <color theme="0" tint="-0.24994659260841701"/>
        </bottom>
        <vertical/>
        <horizontal style="thin">
          <color theme="0" tint="-0.24994659260841701"/>
        </horizontal>
      </border>
    </dxf>
    <dxf>
      <font>
        <b/>
        <i val="0"/>
        <color auto="1"/>
      </font>
      <fill>
        <patternFill>
          <bgColor rgb="FFFDCCA3"/>
        </patternFill>
      </fill>
    </dxf>
    <dxf>
      <border>
        <left style="thin">
          <color rgb="FFFDCCA3"/>
        </left>
        <right style="thin">
          <color rgb="FFFDCCA3"/>
        </right>
        <top style="thin">
          <color rgb="FFFDCCA3"/>
        </top>
        <bottom style="thin">
          <color rgb="FFFDCCA3"/>
        </bottom>
        <vertical style="thin">
          <color rgb="FFFDCCA3"/>
        </vertical>
        <horizontal style="thin">
          <color rgb="FFFDCCA3"/>
        </horizontal>
      </border>
    </dxf>
    <dxf>
      <font>
        <b/>
        <i val="0"/>
        <color theme="0"/>
      </font>
      <fill>
        <patternFill>
          <bgColor rgb="FFEA2839"/>
        </patternFill>
      </fill>
    </dxf>
    <dxf>
      <border>
        <left style="thin">
          <color rgb="FFEA2839"/>
        </left>
        <right style="thin">
          <color rgb="FFEA2839"/>
        </right>
        <top style="thin">
          <color rgb="FFEA2839"/>
        </top>
        <bottom style="thin">
          <color rgb="FFEA2839"/>
        </bottom>
        <vertical/>
        <horizontal style="thin">
          <color rgb="FFEA2839"/>
        </horizontal>
      </border>
    </dxf>
    <dxf>
      <font>
        <b/>
        <i val="0"/>
        <color rgb="FFFFFFFF"/>
      </font>
      <fill>
        <patternFill>
          <bgColor rgb="FFFF6D22"/>
        </patternFill>
      </fill>
    </dxf>
    <dxf>
      <border>
        <left style="thin">
          <color rgb="FFFF6D22"/>
        </left>
        <right style="thin">
          <color rgb="FFFF6D22"/>
        </right>
        <top style="thin">
          <color rgb="FFFF6D22"/>
        </top>
        <bottom style="thin">
          <color rgb="FFFF6D22"/>
        </bottom>
        <vertical/>
        <horizontal style="thin">
          <color rgb="FFFF6D22"/>
        </horizontal>
      </border>
    </dxf>
    <dxf>
      <font>
        <b/>
        <i val="0"/>
        <color theme="0"/>
      </font>
      <fill>
        <patternFill>
          <bgColor rgb="FF00C78B"/>
        </patternFill>
      </fill>
      <border>
        <left style="thin">
          <color rgb="FF00C78B"/>
        </left>
        <right style="thin">
          <color rgb="FF00C78B"/>
        </right>
        <top style="thin">
          <color rgb="FF00C78B"/>
        </top>
        <bottom style="thin">
          <color rgb="FF00C78B"/>
        </bottom>
        <vertical style="thin">
          <color rgb="FF00C78B"/>
        </vertical>
        <horizontal style="thin">
          <color rgb="FF00C78B"/>
        </horizontal>
      </border>
    </dxf>
    <dxf>
      <border>
        <left style="thin">
          <color rgb="FF00C78B"/>
        </left>
        <right style="thin">
          <color rgb="FF00C78B"/>
        </right>
        <top style="thin">
          <color rgb="FF00C78B"/>
        </top>
        <bottom style="thin">
          <color rgb="FF00C78B"/>
        </bottom>
        <horizontal style="thin">
          <color rgb="FF00C78B"/>
        </horizontal>
      </border>
    </dxf>
    <dxf>
      <font>
        <b/>
        <i val="0"/>
        <color theme="0"/>
      </font>
      <fill>
        <patternFill>
          <bgColor rgb="FF00B9E4"/>
        </patternFill>
      </fill>
    </dxf>
    <dxf>
      <border>
        <left style="thin">
          <color rgb="FF00B9E4"/>
        </left>
        <right style="thin">
          <color rgb="FF00B9E4"/>
        </right>
        <top style="thin">
          <color rgb="FF00B9E4"/>
        </top>
        <bottom style="thin">
          <color rgb="FF00B9E4"/>
        </bottom>
      </border>
    </dxf>
  </dxfs>
  <tableStyles count="7" defaultTableStyle="TableStyleMedium2" defaultPivotStyle="PivotStyleLight16">
    <tableStyle name="BNEF " pivot="0" count="2" xr9:uid="{F8DD29B6-CB25-417C-AE75-9CAF7AF90151}">
      <tableStyleElement type="wholeTable" dxfId="13"/>
      <tableStyleElement type="headerRow" dxfId="12"/>
    </tableStyle>
    <tableStyle name="BNEF 1" pivot="0" count="2" xr9:uid="{83DCE931-66E8-4C88-845B-222D3A36138A}">
      <tableStyleElement type="wholeTable" dxfId="11"/>
      <tableStyleElement type="headerRow" dxfId="10"/>
    </tableStyle>
    <tableStyle name="BNEF 2" pivot="0" count="2" xr9:uid="{9900C6DB-7CC2-40F3-A261-5EDB589C621F}">
      <tableStyleElement type="wholeTable" dxfId="9"/>
      <tableStyleElement type="headerRow" dxfId="8"/>
    </tableStyle>
    <tableStyle name="BNEF 3" pivot="0" count="2" xr9:uid="{994CFF31-6C93-4AF2-B285-D9A08116E8BD}">
      <tableStyleElement type="wholeTable" dxfId="7"/>
      <tableStyleElement type="headerRow" dxfId="6"/>
    </tableStyle>
    <tableStyle name="BNEF 4" pivot="0" count="2" xr9:uid="{15F8EB4C-6584-4529-A6E8-71452C23579C}">
      <tableStyleElement type="wholeTable" dxfId="5"/>
      <tableStyleElement type="headerRow" dxfId="4"/>
    </tableStyle>
    <tableStyle name="BNEF 5" pivot="0" count="2" xr9:uid="{A7B0DC48-DD53-4914-BAB8-448F016776D3}">
      <tableStyleElement type="wholeTable" dxfId="3"/>
      <tableStyleElement type="headerRow" dxfId="2"/>
    </tableStyle>
    <tableStyle name="DATA SPREADSHEET" pivot="0" count="2" xr9:uid="{45FBA013-19E3-40D0-923D-5A47E0EDAC54}">
      <tableStyleElement type="wholeTable" dxfId="1"/>
      <tableStyleElement type="headerRow" dxfId="0"/>
    </tableStyle>
  </tableStyles>
  <colors>
    <mruColors>
      <color rgb="FFFF0066"/>
      <color rgb="FFFF99FF"/>
      <color rgb="FF66FF66"/>
      <color rgb="FFCCFFCC"/>
      <color rgb="FF339933"/>
      <color rgb="FF000000"/>
      <color rgb="FF33CC33"/>
      <color rgb="FF003300"/>
      <color rgb="FF6666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eeeorg.sharepoint.com/P:/Projects/State%20Scorecard/2018/Utilities/Utility%20Spreadsheet/2018%20Utilities%20Data_LiveVersion_1809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ojects\State%20Scorecard\2018\Utilities\Utility%20Spreadsheet\2018%20Utilities%20Data_LiveVersion_1809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ceeeorg.sharepoint.com/C:/Projects/State%20Scorecard/2013/2.%20Utilities/Data%20Inputs%20-%20Utilities%202013%209.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State%20Scorecard\2013\2.%20Utilities\Data%20Inputs%20-%20Utilities%202013%209.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Data"/>
      <sheetName val="BudgSpendComp"/>
      <sheetName val="BUDGETS &amp; SPENDING"/>
      <sheetName val="SAVINGS"/>
      <sheetName val="Unreg Fuels Totals"/>
      <sheetName val="EERS"/>
      <sheetName val="Decoupling"/>
      <sheetName val="Sheet2"/>
      <sheetName val="SALES REV CUST "/>
      <sheetName val="Opt Out"/>
      <sheetName val="Overall Utility Scores"/>
      <sheetName val="Sheet1"/>
      <sheetName val="SaveCharts"/>
      <sheetName val="EERSChart"/>
      <sheetName val="SpendCharts"/>
      <sheetName val="2018 SaveCharts"/>
      <sheetName val="AppendixData"/>
      <sheetName val="Low-Income"/>
      <sheetName val="LI Calc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t="str">
            <v>2018 State</v>
          </cell>
          <cell r="C1" t="str">
            <v>Approx. annual electric savings target 
(2016-2020)</v>
          </cell>
          <cell r="D1" t="str">
            <v>Cost cap</v>
          </cell>
          <cell r="E1" t="str">
            <v>Natural gas</v>
          </cell>
          <cell r="F1" t="str">
            <v>2018 
EERS
Score
(3 pts.)</v>
          </cell>
          <cell r="V1" t="str">
            <v>2016 State</v>
          </cell>
          <cell r="W1" t="str">
            <v>Approx. annual electric savings target 
(2015-2020)</v>
          </cell>
          <cell r="X1" t="str">
            <v>Approx. % electric retail sales covered by EERS</v>
          </cell>
          <cell r="Y1" t="str">
            <v>Cost cap</v>
          </cell>
          <cell r="Z1" t="str">
            <v>Natural gas</v>
          </cell>
          <cell r="AA1" t="str">
            <v>2016 
EERS
Score
(3 pts.)</v>
          </cell>
        </row>
        <row r="2">
          <cell r="B2" t="str">
            <v>Massachusetts</v>
          </cell>
          <cell r="C2">
            <v>2.9000000000000001E-2</v>
          </cell>
          <cell r="D2"/>
          <cell r="E2" t="str">
            <v>•</v>
          </cell>
          <cell r="F2">
            <v>3</v>
          </cell>
          <cell r="V2" t="str">
            <v>Massachusetts</v>
          </cell>
          <cell r="W2">
            <v>2.9000000000000001E-2</v>
          </cell>
          <cell r="X2">
            <v>0.86243767078815992</v>
          </cell>
          <cell r="Y2"/>
          <cell r="Z2" t="str">
            <v>•</v>
          </cell>
          <cell r="AA2">
            <v>3</v>
          </cell>
        </row>
        <row r="3">
          <cell r="B3" t="str">
            <v>Rhode Island</v>
          </cell>
          <cell r="C3">
            <v>2.5999999999999999E-2</v>
          </cell>
          <cell r="D3"/>
          <cell r="E3" t="str">
            <v>•</v>
          </cell>
          <cell r="F3">
            <v>3</v>
          </cell>
          <cell r="V3" t="str">
            <v>Rhode Island</v>
          </cell>
          <cell r="W3">
            <v>2.5999999999999999E-2</v>
          </cell>
          <cell r="X3">
            <v>0.99459696646178741</v>
          </cell>
          <cell r="Y3"/>
          <cell r="Z3" t="str">
            <v>•</v>
          </cell>
          <cell r="AA3">
            <v>3</v>
          </cell>
        </row>
        <row r="4">
          <cell r="B4" t="str">
            <v>Arizona</v>
          </cell>
          <cell r="C4">
            <v>2.5000000000000001E-2</v>
          </cell>
          <cell r="D4"/>
          <cell r="E4" t="str">
            <v>•</v>
          </cell>
          <cell r="F4">
            <v>3</v>
          </cell>
          <cell r="V4" t="str">
            <v>Arizona</v>
          </cell>
          <cell r="W4">
            <v>2.5000000000000001E-2</v>
          </cell>
          <cell r="X4">
            <v>0.56256896549182234</v>
          </cell>
          <cell r="Y4"/>
          <cell r="Z4" t="str">
            <v>•</v>
          </cell>
          <cell r="AA4">
            <v>3</v>
          </cell>
        </row>
        <row r="5">
          <cell r="B5" t="str">
            <v>Maine</v>
          </cell>
          <cell r="C5">
            <v>2.4E-2</v>
          </cell>
          <cell r="D5"/>
          <cell r="E5" t="str">
            <v>•</v>
          </cell>
          <cell r="F5">
            <v>2.5</v>
          </cell>
          <cell r="V5" t="str">
            <v>Maine</v>
          </cell>
          <cell r="W5">
            <v>2.4E-2</v>
          </cell>
          <cell r="X5">
            <v>1</v>
          </cell>
          <cell r="Y5"/>
          <cell r="Z5" t="str">
            <v>•</v>
          </cell>
          <cell r="AA5">
            <v>3</v>
          </cell>
        </row>
        <row r="6">
          <cell r="B6" t="str">
            <v>Vermont</v>
          </cell>
          <cell r="C6">
            <v>2.1000000000000001E-2</v>
          </cell>
          <cell r="D6"/>
          <cell r="E6" t="str">
            <v>•</v>
          </cell>
          <cell r="F6">
            <v>2.5</v>
          </cell>
          <cell r="V6" t="str">
            <v>Vermont</v>
          </cell>
          <cell r="W6">
            <v>2.1000000000000001E-2</v>
          </cell>
          <cell r="X6">
            <v>1</v>
          </cell>
          <cell r="Y6"/>
          <cell r="Z6" t="str">
            <v>•</v>
          </cell>
          <cell r="AA6">
            <v>3</v>
          </cell>
        </row>
        <row r="7">
          <cell r="B7" t="str">
            <v>New York</v>
          </cell>
          <cell r="C7">
            <v>0.02</v>
          </cell>
          <cell r="D7"/>
          <cell r="E7" t="str">
            <v>•</v>
          </cell>
          <cell r="F7">
            <v>2.5</v>
          </cell>
          <cell r="V7" t="str">
            <v>Maryland</v>
          </cell>
          <cell r="W7">
            <v>0.02</v>
          </cell>
          <cell r="X7">
            <v>1</v>
          </cell>
          <cell r="Y7"/>
          <cell r="Z7"/>
          <cell r="AA7">
            <v>2.5</v>
          </cell>
        </row>
        <row r="8">
          <cell r="B8" t="str">
            <v>Maryland</v>
          </cell>
          <cell r="C8">
            <v>0.02</v>
          </cell>
          <cell r="D8"/>
          <cell r="E8"/>
          <cell r="F8">
            <v>2</v>
          </cell>
          <cell r="V8" t="str">
            <v>Connecticut</v>
          </cell>
          <cell r="W8">
            <v>1.4999999999999999E-2</v>
          </cell>
          <cell r="X8">
            <v>0.93248453818354549</v>
          </cell>
          <cell r="Y8"/>
          <cell r="Z8" t="str">
            <v>•</v>
          </cell>
          <cell r="AA8">
            <v>2</v>
          </cell>
        </row>
        <row r="9">
          <cell r="B9" t="str">
            <v>Illinois</v>
          </cell>
          <cell r="C9">
            <v>1.7000000000000001E-2</v>
          </cell>
          <cell r="D9" t="str">
            <v>•</v>
          </cell>
          <cell r="E9" t="str">
            <v>•</v>
          </cell>
          <cell r="F9">
            <v>2</v>
          </cell>
          <cell r="V9" t="str">
            <v>Minnesota</v>
          </cell>
          <cell r="W9">
            <v>1.4999999999999999E-2</v>
          </cell>
          <cell r="X9">
            <v>0.86</v>
          </cell>
          <cell r="Y9"/>
          <cell r="Z9" t="str">
            <v>•</v>
          </cell>
          <cell r="AA9">
            <v>2</v>
          </cell>
        </row>
        <row r="10">
          <cell r="B10" t="str">
            <v>Connecticut</v>
          </cell>
          <cell r="C10">
            <v>1.4999999999999999E-2</v>
          </cell>
          <cell r="D10"/>
          <cell r="E10" t="str">
            <v>•</v>
          </cell>
          <cell r="F10">
            <v>2</v>
          </cell>
          <cell r="V10" t="str">
            <v>Washington</v>
          </cell>
          <cell r="W10">
            <v>1.4999999999999999E-2</v>
          </cell>
          <cell r="X10">
            <v>0.78949825889899949</v>
          </cell>
          <cell r="Y10"/>
          <cell r="Z10"/>
          <cell r="AA10">
            <v>1.5</v>
          </cell>
        </row>
        <row r="11">
          <cell r="B11" t="str">
            <v>Minnesota</v>
          </cell>
          <cell r="C11">
            <v>1.4999999999999999E-2</v>
          </cell>
          <cell r="D11"/>
          <cell r="E11" t="str">
            <v>•</v>
          </cell>
          <cell r="F11">
            <v>2</v>
          </cell>
          <cell r="V11" t="str">
            <v>Hawaii</v>
          </cell>
          <cell r="W11">
            <v>1.4E-2</v>
          </cell>
          <cell r="X11">
            <v>1.0000102393693513</v>
          </cell>
          <cell r="Y11"/>
          <cell r="Z11"/>
          <cell r="AA11">
            <v>1.5</v>
          </cell>
        </row>
        <row r="12">
          <cell r="B12" t="str">
            <v>New Jersey</v>
          </cell>
          <cell r="C12">
            <v>1.4999999999999999E-2</v>
          </cell>
          <cell r="D12"/>
          <cell r="E12" t="str">
            <v>•</v>
          </cell>
          <cell r="F12">
            <v>2</v>
          </cell>
          <cell r="V12" t="str">
            <v>Colorado</v>
          </cell>
          <cell r="W12">
            <v>1.2999999999999999E-2</v>
          </cell>
          <cell r="X12">
            <v>0.56922077069005272</v>
          </cell>
          <cell r="Y12"/>
          <cell r="Z12" t="str">
            <v>•</v>
          </cell>
          <cell r="AA12">
            <v>1.5</v>
          </cell>
        </row>
        <row r="13">
          <cell r="B13" t="str">
            <v>Washington</v>
          </cell>
          <cell r="C13">
            <v>1.4999999999999999E-2</v>
          </cell>
          <cell r="D13"/>
          <cell r="E13"/>
          <cell r="F13">
            <v>1.5</v>
          </cell>
          <cell r="V13" t="str">
            <v>Oregon</v>
          </cell>
          <cell r="W13">
            <v>1.2999999999999999E-2</v>
          </cell>
          <cell r="X13">
            <v>0.68849940060046044</v>
          </cell>
          <cell r="Y13"/>
          <cell r="Z13" t="str">
            <v>•</v>
          </cell>
          <cell r="AA13">
            <v>1.5</v>
          </cell>
        </row>
        <row r="14">
          <cell r="B14" t="str">
            <v>Colorado</v>
          </cell>
          <cell r="C14">
            <v>1.6E-2</v>
          </cell>
          <cell r="D14"/>
          <cell r="E14" t="str">
            <v>•</v>
          </cell>
          <cell r="F14">
            <v>2</v>
          </cell>
          <cell r="V14" t="str">
            <v>California</v>
          </cell>
          <cell r="W14">
            <v>1.2E-2</v>
          </cell>
          <cell r="X14">
            <v>0.7819868580189191</v>
          </cell>
          <cell r="Y14"/>
          <cell r="Z14" t="str">
            <v>•</v>
          </cell>
          <cell r="AA14">
            <v>1.5</v>
          </cell>
        </row>
        <row r="15">
          <cell r="B15" t="str">
            <v>Oregon</v>
          </cell>
          <cell r="C15">
            <v>1.2999999999999999E-2</v>
          </cell>
          <cell r="D15"/>
          <cell r="E15" t="str">
            <v>•</v>
          </cell>
          <cell r="F15">
            <v>1.5</v>
          </cell>
          <cell r="V15" t="str">
            <v>Iowa</v>
          </cell>
          <cell r="W15">
            <v>1.2E-2</v>
          </cell>
          <cell r="X15">
            <v>0.74338330263693619</v>
          </cell>
          <cell r="Y15"/>
          <cell r="Z15" t="str">
            <v>•</v>
          </cell>
          <cell r="AA15">
            <v>1.5</v>
          </cell>
        </row>
        <row r="16">
          <cell r="B16" t="str">
            <v>California</v>
          </cell>
          <cell r="C16">
            <v>0.01</v>
          </cell>
          <cell r="D16"/>
          <cell r="E16" t="str">
            <v>•</v>
          </cell>
          <cell r="F16">
            <v>1.5</v>
          </cell>
          <cell r="V16" t="str">
            <v>Michigan</v>
          </cell>
          <cell r="W16">
            <v>0.01</v>
          </cell>
          <cell r="X16">
            <v>1</v>
          </cell>
          <cell r="Y16" t="str">
            <v>•</v>
          </cell>
          <cell r="Z16" t="str">
            <v>•</v>
          </cell>
          <cell r="AA16">
            <v>1.5</v>
          </cell>
        </row>
        <row r="17">
          <cell r="B17" t="str">
            <v>Michigan</v>
          </cell>
          <cell r="C17">
            <v>0.01</v>
          </cell>
          <cell r="D17"/>
          <cell r="E17" t="str">
            <v>•</v>
          </cell>
          <cell r="F17">
            <v>1.5</v>
          </cell>
          <cell r="V17" t="str">
            <v>New Hampshire</v>
          </cell>
          <cell r="W17">
            <v>0.01</v>
          </cell>
          <cell r="X17">
            <v>1</v>
          </cell>
          <cell r="Y17"/>
          <cell r="Z17" t="str">
            <v>•</v>
          </cell>
          <cell r="AA17">
            <v>1.5</v>
          </cell>
        </row>
        <row r="18">
          <cell r="B18" t="str">
            <v>New Hampshire</v>
          </cell>
          <cell r="C18">
            <v>0.01</v>
          </cell>
          <cell r="D18"/>
          <cell r="E18" t="str">
            <v>•</v>
          </cell>
          <cell r="F18">
            <v>1.5</v>
          </cell>
          <cell r="V18" t="str">
            <v>Arkansas</v>
          </cell>
          <cell r="W18">
            <v>8.9999999999999993E-3</v>
          </cell>
          <cell r="X18">
            <v>0.52629487823431342</v>
          </cell>
          <cell r="Y18"/>
          <cell r="Z18" t="str">
            <v>•</v>
          </cell>
          <cell r="AA18">
            <v>1</v>
          </cell>
        </row>
        <row r="19">
          <cell r="B19" t="str">
            <v>Hawaii</v>
          </cell>
          <cell r="C19">
            <v>1.4E-2</v>
          </cell>
          <cell r="D19"/>
          <cell r="E19"/>
          <cell r="F19">
            <v>1</v>
          </cell>
          <cell r="V19" t="str">
            <v>Wisconsin</v>
          </cell>
          <cell r="W19">
            <v>8.0000000000000002E-3</v>
          </cell>
          <cell r="X19">
            <v>1</v>
          </cell>
          <cell r="Y19" t="str">
            <v>•</v>
          </cell>
          <cell r="Z19" t="str">
            <v>•</v>
          </cell>
          <cell r="AA19">
            <v>1</v>
          </cell>
        </row>
        <row r="20">
          <cell r="B20" t="str">
            <v>Nevada</v>
          </cell>
          <cell r="C20">
            <v>1.0999999999999999E-2</v>
          </cell>
          <cell r="D20"/>
          <cell r="E20"/>
          <cell r="F20">
            <v>1</v>
          </cell>
          <cell r="V20" t="str">
            <v>New York</v>
          </cell>
          <cell r="W20">
            <v>7.0000000000000001E-3</v>
          </cell>
          <cell r="X20">
            <v>1</v>
          </cell>
          <cell r="Y20"/>
          <cell r="Z20" t="str">
            <v>•</v>
          </cell>
          <cell r="AA20">
            <v>1</v>
          </cell>
        </row>
        <row r="21">
          <cell r="B21" t="str">
            <v>Ohio</v>
          </cell>
          <cell r="C21">
            <v>0.01</v>
          </cell>
          <cell r="D21"/>
          <cell r="E21"/>
          <cell r="F21">
            <v>1</v>
          </cell>
          <cell r="V21" t="str">
            <v>Illinois</v>
          </cell>
          <cell r="W21">
            <v>6.4999999999999997E-3</v>
          </cell>
          <cell r="X21">
            <v>0.89452757648857872</v>
          </cell>
          <cell r="Y21" t="str">
            <v>•</v>
          </cell>
          <cell r="Z21" t="str">
            <v>•</v>
          </cell>
          <cell r="AA21">
            <v>1</v>
          </cell>
        </row>
        <row r="22">
          <cell r="B22" t="str">
            <v>Arkansas</v>
          </cell>
          <cell r="C22">
            <v>1.2E-2</v>
          </cell>
          <cell r="D22"/>
          <cell r="E22" t="str">
            <v>•</v>
          </cell>
          <cell r="F22">
            <v>1.5</v>
          </cell>
          <cell r="V22" t="str">
            <v>Pennsylvania</v>
          </cell>
          <cell r="W22">
            <v>8.0000000000000002E-3</v>
          </cell>
          <cell r="X22">
            <v>0.96597165277777775</v>
          </cell>
          <cell r="Y22" t="str">
            <v>•</v>
          </cell>
          <cell r="Z22"/>
          <cell r="AA22">
            <v>0.5</v>
          </cell>
        </row>
        <row r="23">
          <cell r="B23" t="str">
            <v>Wisconsin</v>
          </cell>
          <cell r="C23">
            <v>8.0000000000000002E-3</v>
          </cell>
          <cell r="D23" t="str">
            <v>•</v>
          </cell>
          <cell r="E23" t="str">
            <v>•</v>
          </cell>
          <cell r="F23">
            <v>1</v>
          </cell>
          <cell r="V23" t="str">
            <v>New Mexico</v>
          </cell>
          <cell r="W23">
            <v>6.0000000000000001E-3</v>
          </cell>
          <cell r="X23">
            <v>0.67680100738573201</v>
          </cell>
          <cell r="Y23"/>
          <cell r="Z23"/>
          <cell r="AA23">
            <v>0.5</v>
          </cell>
        </row>
        <row r="24">
          <cell r="B24" t="str">
            <v>Iowa</v>
          </cell>
          <cell r="C24">
            <v>6.0000000000000001E-3</v>
          </cell>
          <cell r="D24"/>
          <cell r="E24" t="str">
            <v>•</v>
          </cell>
          <cell r="F24">
            <v>1</v>
          </cell>
          <cell r="V24" t="str">
            <v>Ohio</v>
          </cell>
          <cell r="W24">
            <v>6.0000000000000001E-3</v>
          </cell>
          <cell r="X24">
            <v>0.89</v>
          </cell>
          <cell r="Y24"/>
          <cell r="Z24"/>
          <cell r="AA24">
            <v>0.5</v>
          </cell>
        </row>
        <row r="25">
          <cell r="B25" t="str">
            <v>Pennsylvania</v>
          </cell>
          <cell r="C25">
            <v>8.0000000000000002E-3</v>
          </cell>
          <cell r="D25" t="str">
            <v>•</v>
          </cell>
          <cell r="E25"/>
          <cell r="F25">
            <v>0.5</v>
          </cell>
          <cell r="V25" t="str">
            <v>Nevada</v>
          </cell>
          <cell r="W25">
            <v>4.0000000000000001E-3</v>
          </cell>
          <cell r="X25">
            <v>0.62083715841918208</v>
          </cell>
          <cell r="Y25"/>
          <cell r="Z25"/>
          <cell r="AA25">
            <v>0</v>
          </cell>
        </row>
        <row r="26">
          <cell r="B26" t="str">
            <v>New Mexico</v>
          </cell>
          <cell r="C26">
            <v>6.0000000000000001E-3</v>
          </cell>
          <cell r="D26"/>
          <cell r="E26"/>
          <cell r="F26">
            <v>0.5</v>
          </cell>
          <cell r="V26" t="str">
            <v>North Carolina</v>
          </cell>
          <cell r="W26">
            <v>4.0000000000000001E-3</v>
          </cell>
          <cell r="X26">
            <v>0.99222445263656289</v>
          </cell>
          <cell r="Y26"/>
          <cell r="Z26"/>
          <cell r="AA26">
            <v>0</v>
          </cell>
        </row>
        <row r="27">
          <cell r="B27" t="str">
            <v>North Carolina</v>
          </cell>
          <cell r="C27">
            <v>4.0000000000000001E-3</v>
          </cell>
          <cell r="D27"/>
          <cell r="E27"/>
          <cell r="F27">
            <v>0</v>
          </cell>
          <cell r="V27" t="str">
            <v>Texas</v>
          </cell>
          <cell r="W27">
            <v>1E-3</v>
          </cell>
          <cell r="X27">
            <v>0.70409054470173649</v>
          </cell>
          <cell r="Y27" t="str">
            <v>•</v>
          </cell>
          <cell r="Z27"/>
          <cell r="AA27">
            <v>0</v>
          </cell>
        </row>
        <row r="28">
          <cell r="B28" t="str">
            <v>Texas</v>
          </cell>
          <cell r="C28">
            <v>2E-3</v>
          </cell>
          <cell r="D28" t="str">
            <v>•</v>
          </cell>
          <cell r="E28"/>
          <cell r="F28">
            <v>0</v>
          </cell>
          <cell r="V28" t="str">
            <v>Alabama</v>
          </cell>
          <cell r="AA28">
            <v>0</v>
          </cell>
        </row>
        <row r="29">
          <cell r="B29" t="str">
            <v>Alabama</v>
          </cell>
          <cell r="F29">
            <v>0</v>
          </cell>
          <cell r="V29" t="str">
            <v>Alaska</v>
          </cell>
          <cell r="AA29">
            <v>0</v>
          </cell>
        </row>
        <row r="30">
          <cell r="B30" t="str">
            <v>Alaska</v>
          </cell>
          <cell r="F30">
            <v>0</v>
          </cell>
          <cell r="V30" t="str">
            <v>Delaware</v>
          </cell>
          <cell r="AA30">
            <v>0</v>
          </cell>
        </row>
        <row r="31">
          <cell r="B31" t="str">
            <v>Delaware</v>
          </cell>
          <cell r="F31">
            <v>0</v>
          </cell>
          <cell r="V31" t="str">
            <v>District of Columbia</v>
          </cell>
          <cell r="AA31">
            <v>0</v>
          </cell>
        </row>
        <row r="32">
          <cell r="B32" t="str">
            <v>District of Columbia</v>
          </cell>
          <cell r="F32">
            <v>0</v>
          </cell>
          <cell r="V32" t="str">
            <v>Florida</v>
          </cell>
          <cell r="AA32">
            <v>0</v>
          </cell>
        </row>
        <row r="33">
          <cell r="B33" t="str">
            <v>Florida</v>
          </cell>
          <cell r="F33">
            <v>0</v>
          </cell>
          <cell r="V33" t="str">
            <v>Georgia</v>
          </cell>
          <cell r="AA33">
            <v>0</v>
          </cell>
        </row>
        <row r="34">
          <cell r="B34" t="str">
            <v>Georgia</v>
          </cell>
          <cell r="F34">
            <v>0</v>
          </cell>
          <cell r="V34" t="str">
            <v>Guam</v>
          </cell>
          <cell r="AA34">
            <v>0</v>
          </cell>
        </row>
        <row r="35">
          <cell r="B35" t="str">
            <v>Guam</v>
          </cell>
          <cell r="F35">
            <v>0</v>
          </cell>
          <cell r="V35" t="str">
            <v>Idaho</v>
          </cell>
          <cell r="AA35">
            <v>0</v>
          </cell>
        </row>
        <row r="36">
          <cell r="B36" t="str">
            <v>Idaho</v>
          </cell>
          <cell r="F36">
            <v>0</v>
          </cell>
          <cell r="V36" t="str">
            <v>Indiana</v>
          </cell>
          <cell r="AA36">
            <v>0</v>
          </cell>
        </row>
        <row r="37">
          <cell r="B37" t="str">
            <v>Indiana</v>
          </cell>
          <cell r="F37">
            <v>0</v>
          </cell>
          <cell r="V37" t="str">
            <v>Kansas</v>
          </cell>
          <cell r="AA37">
            <v>0</v>
          </cell>
        </row>
        <row r="38">
          <cell r="B38" t="str">
            <v>Kansas</v>
          </cell>
          <cell r="F38">
            <v>0</v>
          </cell>
          <cell r="V38" t="str">
            <v>Kentucky</v>
          </cell>
          <cell r="AA38">
            <v>0</v>
          </cell>
        </row>
        <row r="39">
          <cell r="B39" t="str">
            <v>Kentucky</v>
          </cell>
          <cell r="F39">
            <v>0</v>
          </cell>
          <cell r="V39" t="str">
            <v>Louisiana</v>
          </cell>
          <cell r="AA39">
            <v>0</v>
          </cell>
        </row>
        <row r="40">
          <cell r="B40" t="str">
            <v>Louisiana</v>
          </cell>
          <cell r="F40">
            <v>0</v>
          </cell>
          <cell r="V40" t="str">
            <v>Mississippi</v>
          </cell>
          <cell r="AA40">
            <v>0</v>
          </cell>
        </row>
        <row r="41">
          <cell r="B41" t="str">
            <v>Mississippi</v>
          </cell>
          <cell r="F41">
            <v>0</v>
          </cell>
          <cell r="V41" t="str">
            <v>Missouri</v>
          </cell>
          <cell r="AA41">
            <v>0</v>
          </cell>
        </row>
        <row r="42">
          <cell r="B42" t="str">
            <v>Missouri</v>
          </cell>
          <cell r="F42">
            <v>0</v>
          </cell>
          <cell r="V42" t="str">
            <v>Montana</v>
          </cell>
          <cell r="AA42">
            <v>0</v>
          </cell>
        </row>
        <row r="43">
          <cell r="B43" t="str">
            <v>Montana</v>
          </cell>
          <cell r="F43">
            <v>0</v>
          </cell>
          <cell r="V43" t="str">
            <v>Nebraska</v>
          </cell>
          <cell r="AA43">
            <v>0</v>
          </cell>
        </row>
        <row r="44">
          <cell r="B44" t="str">
            <v>Nebraska</v>
          </cell>
          <cell r="F44">
            <v>0</v>
          </cell>
          <cell r="V44" t="str">
            <v>New Jersey</v>
          </cell>
          <cell r="AA44">
            <v>0</v>
          </cell>
        </row>
        <row r="45">
          <cell r="B45" t="str">
            <v>North Dakota</v>
          </cell>
          <cell r="F45">
            <v>0</v>
          </cell>
          <cell r="V45" t="str">
            <v>North Dakota</v>
          </cell>
          <cell r="AA45">
            <v>0</v>
          </cell>
        </row>
        <row r="46">
          <cell r="B46" t="str">
            <v>Ohio</v>
          </cell>
          <cell r="F46">
            <v>0</v>
          </cell>
          <cell r="V46" t="str">
            <v>Ohio</v>
          </cell>
          <cell r="AA46">
            <v>0</v>
          </cell>
        </row>
        <row r="47">
          <cell r="B47" t="str">
            <v>Oklahoma</v>
          </cell>
          <cell r="F47">
            <v>0</v>
          </cell>
          <cell r="V47" t="str">
            <v>Oklahoma</v>
          </cell>
          <cell r="AA47">
            <v>0</v>
          </cell>
        </row>
        <row r="48">
          <cell r="B48" t="str">
            <v>Puerto Rico</v>
          </cell>
          <cell r="F48">
            <v>0</v>
          </cell>
          <cell r="V48" t="str">
            <v>Puerto Rico</v>
          </cell>
          <cell r="AA48">
            <v>0</v>
          </cell>
        </row>
        <row r="49">
          <cell r="B49" t="str">
            <v>South Carolina</v>
          </cell>
          <cell r="F49">
            <v>0</v>
          </cell>
          <cell r="V49" t="str">
            <v>South Carolina</v>
          </cell>
          <cell r="AA49">
            <v>0</v>
          </cell>
        </row>
        <row r="50">
          <cell r="B50" t="str">
            <v>South Dakota</v>
          </cell>
          <cell r="F50">
            <v>0</v>
          </cell>
          <cell r="V50" t="str">
            <v>South Dakota</v>
          </cell>
          <cell r="AA50">
            <v>0</v>
          </cell>
        </row>
        <row r="51">
          <cell r="B51" t="str">
            <v>Tennessee</v>
          </cell>
          <cell r="F51">
            <v>0</v>
          </cell>
          <cell r="V51" t="str">
            <v>Tennessee</v>
          </cell>
          <cell r="AA51">
            <v>0</v>
          </cell>
        </row>
        <row r="52">
          <cell r="B52" t="str">
            <v>Utah</v>
          </cell>
          <cell r="F52">
            <v>0</v>
          </cell>
          <cell r="V52" t="str">
            <v>Utah</v>
          </cell>
          <cell r="AA52">
            <v>0</v>
          </cell>
        </row>
        <row r="53">
          <cell r="B53" t="str">
            <v>Virgin Islands</v>
          </cell>
          <cell r="F53">
            <v>0</v>
          </cell>
          <cell r="V53" t="str">
            <v>Virgin Islands</v>
          </cell>
          <cell r="AA53">
            <v>0</v>
          </cell>
        </row>
        <row r="54">
          <cell r="B54" t="str">
            <v>Virginia</v>
          </cell>
          <cell r="F54">
            <v>0</v>
          </cell>
          <cell r="V54" t="str">
            <v>Virginia</v>
          </cell>
          <cell r="AA54">
            <v>0</v>
          </cell>
        </row>
        <row r="55">
          <cell r="B55" t="str">
            <v>West Virginia</v>
          </cell>
          <cell r="F55">
            <v>0</v>
          </cell>
          <cell r="V55" t="str">
            <v>West Virginia</v>
          </cell>
          <cell r="AA55">
            <v>0</v>
          </cell>
        </row>
        <row r="56">
          <cell r="B56" t="str">
            <v>Wyoming</v>
          </cell>
          <cell r="F56">
            <v>0</v>
          </cell>
          <cell r="V56" t="str">
            <v>Wyoming</v>
          </cell>
          <cell r="AA56">
            <v>0</v>
          </cell>
        </row>
      </sheetData>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Data"/>
      <sheetName val="BudgSpendComp"/>
      <sheetName val="BUDGETS &amp; SPENDING"/>
      <sheetName val="SAVINGS"/>
      <sheetName val="Unreg Fuels Totals"/>
      <sheetName val="EERS"/>
      <sheetName val="Decoupling"/>
      <sheetName val="Sheet2"/>
      <sheetName val="SALES REV CUST "/>
      <sheetName val="Opt Out"/>
      <sheetName val="Overall Utility Scores"/>
      <sheetName val="Sheet1"/>
      <sheetName val="SaveCharts"/>
      <sheetName val="EERSChart"/>
      <sheetName val="SpendCharts"/>
      <sheetName val="2018 SaveCharts"/>
      <sheetName val="AppendixData"/>
      <sheetName val="Low-Income"/>
      <sheetName val="LI Calcs"/>
    </sheetNames>
    <sheetDataSet>
      <sheetData sheetId="0"/>
      <sheetData sheetId="1"/>
      <sheetData sheetId="2"/>
      <sheetData sheetId="3">
        <row r="1">
          <cell r="A1" t="str">
            <v>Please note all state contact response details as a comment in the relevant cell. Highlight cells with questions in yellow.</v>
          </cell>
          <cell r="I1" t="str">
            <v>Columns added 5/7/18</v>
          </cell>
          <cell r="S1" t="str">
            <v>Columns added 5/7/18</v>
          </cell>
          <cell r="W1">
            <v>100000</v>
          </cell>
          <cell r="AF1" t="str">
            <v>Columns added 5/7/18</v>
          </cell>
          <cell r="AN1" t="str">
            <v>Columns added 5/7/18</v>
          </cell>
          <cell r="AV1" t="str">
            <v>Columns added 5/7/18</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row>
        <row r="3">
          <cell r="A3" t="str">
            <v>State</v>
          </cell>
          <cell r="B3" t="str">
            <v>State code</v>
          </cell>
          <cell r="C3" t="str">
            <v>REEO</v>
          </cell>
          <cell r="D3" t="str">
            <v>2015 Incremental Electric Savings (MWh) [EIA Reported]</v>
          </cell>
          <cell r="E3" t="str">
            <v>2016 Net Incremental Electric Savings (MWh) 
[STATE REPORTED]</v>
          </cell>
          <cell r="F3" t="str">
            <v>2016 Gross Incremental Electric Savings (MWh)
[STATE REPORTED]</v>
          </cell>
          <cell r="G3" t="str">
            <v>BPA Savings (Gross), TVA Savings (Gross) (MWh) or other savings as noted 2016</v>
          </cell>
          <cell r="H3" t="str">
            <v>2016 Final Net Incremental Electric Saving (MWh) [SCORING]</v>
          </cell>
          <cell r="I3" t="str">
            <v>2016 Incremental Electric Savings (MWh) [EIA Reported]</v>
          </cell>
          <cell r="J3" t="str">
            <v>2017 Net Incremental Electric Savings (MWh) 
[STATE REPORTED]</v>
          </cell>
          <cell r="K3" t="str">
            <v>2017 Gross Incremental Electric Savings (MWh)
[STATE REPORTED]</v>
          </cell>
          <cell r="L3" t="str">
            <v>BPA Savings (Gross), TVA Savings (Gross) (MWh) or other savings as noted 2017</v>
          </cell>
          <cell r="M3" t="str">
            <v>2017 Final Net Incremental Electric Saving (MWh) [SCORING]</v>
          </cell>
          <cell r="N3" t="str">
            <v>GRACE NOTES</v>
          </cell>
          <cell r="O3" t="str">
            <v>2016 Net Incremental Savings (MMTherms)
[STATE REPORTED]</v>
          </cell>
          <cell r="P3" t="str">
            <v>2016 Gross Natural Gas Savings (MMTherms) 
[STATE REPORTED]</v>
          </cell>
          <cell r="Q3" t="str">
            <v>2016 Net Incremental Natural Gas Savings (MMTherms [SCORING]</v>
          </cell>
          <cell r="R3" t="str">
            <v>2016 Natural Gas Gross-Net Savings Ratio</v>
          </cell>
          <cell r="S3" t="str">
            <v>2017 Net Incremental Savings (MMTherms)
[NEEP REPORTED]</v>
          </cell>
          <cell r="T3" t="str">
            <v>2017 Net Incremental Savings (MMTherms)
[STATE REPORTED]</v>
          </cell>
          <cell r="U3" t="str">
            <v>2017 Gross Natural Gas Savings (MMTherms) 
[STATE REPORTED]</v>
          </cell>
          <cell r="V3" t="str">
            <v>2017 Net Incremental Natural Gas Savings (MMTherms [SCORING]</v>
          </cell>
          <cell r="W3" t="str">
            <v>2017 Net Incremental Natural Gas Savings (MMBTU [SCORING]</v>
          </cell>
          <cell r="X3" t="str">
            <v>2017 Net Savings + Unreg fuels (MMBTU)</v>
          </cell>
          <cell r="Y3" t="str">
            <v>2017 Natural Gas Gross-Net Savings Ratio</v>
          </cell>
          <cell r="Z3" t="str">
            <v>2014 Heating Oil NET Incremental Savings (MMTherms)
[STATE REPORTED]</v>
          </cell>
          <cell r="AA3" t="str">
            <v>2014 Heating Oil GROSS Incremental Savings (MMTherms)
[STATE REPORTED]</v>
          </cell>
          <cell r="AB3" t="str">
            <v>2015 Heating Oil NET Incremental Savings (MMTherms)
[STATE REPORTED]</v>
          </cell>
          <cell r="AC3" t="str">
            <v>2015 Heating Oil GROSS Incremental Savings (MMTherms)
[STATE REPORTED]</v>
          </cell>
          <cell r="AD3" t="str">
            <v>2016 Heating Oil NET Incremental Savings (MMBtu)
[STATE REPORTED]</v>
          </cell>
          <cell r="AE3" t="str">
            <v>2016 Heating Oil GROSS Incremental Savings (MMBtu)
[STATE REPORTED]</v>
          </cell>
          <cell r="AF3" t="str">
            <v>2017 Heating Oil NET Incremental Savings (MMBtu)
[STATE REPORTED]</v>
          </cell>
          <cell r="AG3" t="str">
            <v>2017 Heating Oil GROSS Incremental Savings (MMBtu)
[STATE REPORTED]</v>
          </cell>
          <cell r="AH3" t="str">
            <v>2014 Propane NET Incremental Savings (MMTherms)
[STATE REPORTED]</v>
          </cell>
          <cell r="AI3" t="str">
            <v>2014 Propane GROSS Incremental Savings (MMTherms)
[STATE REPORTED]</v>
          </cell>
          <cell r="AJ3" t="str">
            <v>2015 Propane NET Incremental Savings (MMTherms)
[STATE REPORTED]</v>
          </cell>
          <cell r="AK3" t="str">
            <v>2015 Propane GROSS Incremental Savings (MMTherms)
[STATE REPORTED]</v>
          </cell>
          <cell r="AL3" t="str">
            <v>2016 Propane NET Incremental Savings (MMBtu)
[STATE REPORTED]</v>
          </cell>
          <cell r="AM3" t="str">
            <v>2016 Propane GROSS Incremental Savings (MMBtu)
[STATE REPORTED]</v>
          </cell>
          <cell r="AN3" t="str">
            <v>2017 Propane NET Incremental Savings (MMBtu)
[STATE REPORTED]</v>
          </cell>
          <cell r="AO3" t="str">
            <v>2017 Propane GROSS Incremental Savings (MMBtu)
[STATE REPORTED]</v>
          </cell>
          <cell r="AP3" t="str">
            <v>2014 Other Fuel Sources NET Incremental Savings (MMTherms)
[STATE REPORTED]</v>
          </cell>
          <cell r="AQ3" t="str">
            <v>2014 Other Fuel Sources GROSS Incremental Savings (MMTherms)
[STATE REPORTED]</v>
          </cell>
          <cell r="AR3" t="str">
            <v>2015 Other Fuel Sources NET Incremental Savings (MMTherms)
[STATE REPORTED]</v>
          </cell>
          <cell r="AS3" t="str">
            <v>2015 Other Fuel Sources GROSS Incremental Savings (MMTherms)
[STATE REPORTED]</v>
          </cell>
          <cell r="AT3" t="str">
            <v>2016 Other Fuel Sources NET Incremental Savings (MMBtu)
[STATE REPORTED]</v>
          </cell>
          <cell r="AU3" t="str">
            <v>2016 Other Fuel Sources GROSS Incremental Savings (MMBtu)
[STATE REPORTED]</v>
          </cell>
          <cell r="AV3" t="str">
            <v>2017 Other Fuel Sources NET Incremental Savings (MMBtu)
[STATE REPORTED]</v>
          </cell>
          <cell r="AW3" t="str">
            <v>2017 Other Fuel Sources GROSS Incremental Savings (MMBtu)
[STATE REPORTED]</v>
          </cell>
          <cell r="AX3" t="str">
            <v>Notes on Net and Gross</v>
          </cell>
        </row>
        <row r="4">
          <cell r="A4" t="str">
            <v>Alabama</v>
          </cell>
          <cell r="B4" t="str">
            <v>AL</v>
          </cell>
          <cell r="C4" t="str">
            <v>SEEA</v>
          </cell>
          <cell r="D4">
            <v>57755</v>
          </cell>
          <cell r="E4">
            <v>11048</v>
          </cell>
          <cell r="F4" t="str">
            <v>-</v>
          </cell>
          <cell r="G4">
            <v>41119.042177590003</v>
          </cell>
          <cell r="H4">
            <v>49987.669204431426</v>
          </cell>
          <cell r="I4">
            <v>53165</v>
          </cell>
          <cell r="L4">
            <v>58945</v>
          </cell>
          <cell r="M4">
            <v>49987.669204431426</v>
          </cell>
          <cell r="O4" t="str">
            <v>-</v>
          </cell>
          <cell r="P4" t="str">
            <v>-</v>
          </cell>
          <cell r="Q4">
            <v>0</v>
          </cell>
          <cell r="V4">
            <v>0</v>
          </cell>
          <cell r="W4">
            <v>0</v>
          </cell>
          <cell r="X4">
            <v>0</v>
          </cell>
          <cell r="AD4" t="str">
            <v>-</v>
          </cell>
          <cell r="AE4" t="str">
            <v>-</v>
          </cell>
        </row>
        <row r="5">
          <cell r="A5" t="str">
            <v>Alaska</v>
          </cell>
          <cell r="B5" t="str">
            <v>AK</v>
          </cell>
          <cell r="C5" t="str">
            <v>No affiliation</v>
          </cell>
          <cell r="D5">
            <v>400</v>
          </cell>
          <cell r="H5">
            <v>346.20496375677556</v>
          </cell>
          <cell r="I5">
            <v>300</v>
          </cell>
          <cell r="M5">
            <v>346.20496375677556</v>
          </cell>
          <cell r="Q5">
            <v>0</v>
          </cell>
          <cell r="V5">
            <v>0</v>
          </cell>
          <cell r="W5">
            <v>0</v>
          </cell>
          <cell r="X5">
            <v>0</v>
          </cell>
        </row>
        <row r="6">
          <cell r="A6" t="str">
            <v>Arizona</v>
          </cell>
          <cell r="B6" t="str">
            <v>AZ</v>
          </cell>
          <cell r="C6" t="str">
            <v>SWEEP</v>
          </cell>
          <cell r="D6">
            <v>1277589</v>
          </cell>
          <cell r="F6">
            <v>1280482.3</v>
          </cell>
          <cell r="H6">
            <v>1108273.3206567301</v>
          </cell>
          <cell r="I6">
            <v>1181138</v>
          </cell>
          <cell r="K6">
            <v>1214918.362</v>
          </cell>
          <cell r="M6">
            <v>1040030.7872151826</v>
          </cell>
          <cell r="P6">
            <v>4.2176475</v>
          </cell>
          <cell r="Q6">
            <v>3.6820732142857144</v>
          </cell>
          <cell r="U6">
            <v>4.0696370000000002</v>
          </cell>
          <cell r="V6">
            <v>3.6522383333333335</v>
          </cell>
          <cell r="W6">
            <v>365223.83333333337</v>
          </cell>
          <cell r="X6">
            <v>365223.83333333337</v>
          </cell>
        </row>
        <row r="7">
          <cell r="A7" t="str">
            <v>Arkansas</v>
          </cell>
          <cell r="B7" t="str">
            <v>AR</v>
          </cell>
          <cell r="C7" t="str">
            <v>SEEA</v>
          </cell>
          <cell r="D7">
            <v>286162</v>
          </cell>
          <cell r="E7">
            <v>310815</v>
          </cell>
          <cell r="H7">
            <v>310815</v>
          </cell>
          <cell r="I7">
            <v>311228</v>
          </cell>
          <cell r="J7">
            <v>319788</v>
          </cell>
          <cell r="K7" t="str">
            <v>-</v>
          </cell>
          <cell r="M7">
            <v>319788</v>
          </cell>
          <cell r="O7">
            <v>5.0383519999999997</v>
          </cell>
          <cell r="Q7">
            <v>5.0383519999999997</v>
          </cell>
          <cell r="T7">
            <v>5.2</v>
          </cell>
          <cell r="U7" t="str">
            <v>-</v>
          </cell>
          <cell r="V7">
            <v>5.2</v>
          </cell>
          <cell r="W7">
            <v>520000</v>
          </cell>
          <cell r="X7">
            <v>520000</v>
          </cell>
        </row>
        <row r="8">
          <cell r="A8" t="str">
            <v>California</v>
          </cell>
          <cell r="B8" t="str">
            <v>CA</v>
          </cell>
          <cell r="C8" t="str">
            <v>No affiliation</v>
          </cell>
          <cell r="D8">
            <v>3268942</v>
          </cell>
          <cell r="E8">
            <v>3908414</v>
          </cell>
          <cell r="F8">
            <v>7806280</v>
          </cell>
          <cell r="G8">
            <v>943.46480699999995</v>
          </cell>
          <cell r="H8">
            <v>3909230.5804982833</v>
          </cell>
          <cell r="I8">
            <v>3267287</v>
          </cell>
          <cell r="J8">
            <v>5061528</v>
          </cell>
          <cell r="K8">
            <v>10989964</v>
          </cell>
          <cell r="L8">
            <v>1424</v>
          </cell>
          <cell r="M8">
            <v>5062747.0151102468</v>
          </cell>
          <cell r="O8">
            <v>48.8</v>
          </cell>
          <cell r="P8">
            <v>44.6</v>
          </cell>
          <cell r="Q8">
            <v>48.8</v>
          </cell>
          <cell r="T8">
            <v>60.400000000000006</v>
          </cell>
          <cell r="U8">
            <v>74.599999999999994</v>
          </cell>
          <cell r="V8">
            <v>60.400000000000006</v>
          </cell>
          <cell r="W8">
            <v>6040000.0000000009</v>
          </cell>
          <cell r="X8">
            <v>6040000.0000000009</v>
          </cell>
          <cell r="Z8" t="str">
            <v>N/A</v>
          </cell>
          <cell r="AA8" t="str">
            <v>N/A</v>
          </cell>
          <cell r="AB8" t="str">
            <v>N/A</v>
          </cell>
          <cell r="AC8" t="str">
            <v>N/A</v>
          </cell>
          <cell r="AH8" t="str">
            <v>N/A</v>
          </cell>
          <cell r="AI8" t="str">
            <v>N/A</v>
          </cell>
          <cell r="AJ8" t="str">
            <v>N/A</v>
          </cell>
          <cell r="AK8" t="str">
            <v>N/A</v>
          </cell>
          <cell r="AP8" t="str">
            <v>N/A</v>
          </cell>
          <cell r="AQ8" t="str">
            <v>N/A</v>
          </cell>
          <cell r="AR8" t="str">
            <v>N/A</v>
          </cell>
          <cell r="AS8" t="str">
            <v>N/A</v>
          </cell>
        </row>
        <row r="9">
          <cell r="A9" t="str">
            <v>Colorado</v>
          </cell>
          <cell r="B9" t="str">
            <v>CO</v>
          </cell>
          <cell r="C9" t="str">
            <v>SWEEP</v>
          </cell>
          <cell r="D9">
            <v>490605</v>
          </cell>
          <cell r="E9">
            <v>487395.79583865183</v>
          </cell>
          <cell r="H9">
            <v>487395.79583865183</v>
          </cell>
          <cell r="I9">
            <v>472402</v>
          </cell>
          <cell r="J9">
            <v>483500</v>
          </cell>
          <cell r="M9">
            <v>483500</v>
          </cell>
          <cell r="O9">
            <v>6.9649099999999997</v>
          </cell>
          <cell r="Q9">
            <v>6.9649099999999997</v>
          </cell>
          <cell r="U9" t="str">
            <v>No response</v>
          </cell>
          <cell r="V9">
            <v>6.9649099999999997</v>
          </cell>
          <cell r="W9">
            <v>696491</v>
          </cell>
          <cell r="X9">
            <v>696491</v>
          </cell>
        </row>
        <row r="10">
          <cell r="A10" t="str">
            <v>Connecticut</v>
          </cell>
          <cell r="B10" t="str">
            <v>CT</v>
          </cell>
          <cell r="C10" t="str">
            <v>NEEP</v>
          </cell>
          <cell r="D10">
            <v>390812</v>
          </cell>
          <cell r="E10">
            <v>442250</v>
          </cell>
          <cell r="F10">
            <v>501601</v>
          </cell>
          <cell r="H10">
            <v>442250</v>
          </cell>
          <cell r="I10">
            <v>445984</v>
          </cell>
          <cell r="J10">
            <v>469822</v>
          </cell>
          <cell r="K10">
            <v>544207</v>
          </cell>
          <cell r="M10">
            <v>469822</v>
          </cell>
          <cell r="O10">
            <v>7.1</v>
          </cell>
          <cell r="P10">
            <v>8.2799999999999994</v>
          </cell>
          <cell r="Q10">
            <v>7.1</v>
          </cell>
          <cell r="T10">
            <v>7</v>
          </cell>
          <cell r="U10">
            <v>7.8</v>
          </cell>
          <cell r="V10">
            <v>7</v>
          </cell>
          <cell r="W10">
            <v>700000</v>
          </cell>
          <cell r="X10">
            <v>884494</v>
          </cell>
          <cell r="Z10">
            <v>2.8</v>
          </cell>
          <cell r="AA10">
            <v>2.8</v>
          </cell>
          <cell r="AB10">
            <v>2.2999999999999998</v>
          </cell>
          <cell r="AC10">
            <v>2.2999999999999998</v>
          </cell>
          <cell r="AD10">
            <v>182284</v>
          </cell>
          <cell r="AE10">
            <v>182284</v>
          </cell>
          <cell r="AF10">
            <v>160895</v>
          </cell>
          <cell r="AG10">
            <v>160895</v>
          </cell>
          <cell r="AH10">
            <v>0.2</v>
          </cell>
          <cell r="AI10">
            <v>0.2</v>
          </cell>
          <cell r="AJ10">
            <v>0.3</v>
          </cell>
          <cell r="AK10">
            <v>0.3</v>
          </cell>
          <cell r="AL10">
            <v>22332</v>
          </cell>
          <cell r="AM10">
            <v>22332</v>
          </cell>
          <cell r="AN10">
            <v>23599</v>
          </cell>
          <cell r="AO10">
            <v>23599</v>
          </cell>
        </row>
        <row r="11">
          <cell r="A11" t="str">
            <v>Delaware</v>
          </cell>
          <cell r="B11" t="str">
            <v>DE</v>
          </cell>
          <cell r="C11" t="str">
            <v>NEEP</v>
          </cell>
          <cell r="D11">
            <v>9419</v>
          </cell>
          <cell r="F11">
            <v>1579.4880000000001</v>
          </cell>
          <cell r="H11">
            <v>1367.0664644856547</v>
          </cell>
          <cell r="I11">
            <v>8478</v>
          </cell>
          <cell r="J11">
            <v>12564</v>
          </cell>
          <cell r="K11">
            <v>16605</v>
          </cell>
          <cell r="M11">
            <v>12564</v>
          </cell>
          <cell r="P11">
            <v>9.7599999999999998E-4</v>
          </cell>
          <cell r="Q11">
            <v>8.5206349206349207E-4</v>
          </cell>
          <cell r="T11">
            <v>0.4</v>
          </cell>
          <cell r="U11">
            <v>0.4</v>
          </cell>
          <cell r="V11">
            <v>0.4</v>
          </cell>
          <cell r="W11">
            <v>40000</v>
          </cell>
          <cell r="X11">
            <v>40000</v>
          </cell>
          <cell r="Z11" t="str">
            <v>N/A</v>
          </cell>
          <cell r="AA11" t="str">
            <v>N/A</v>
          </cell>
          <cell r="AB11" t="str">
            <v>N/A</v>
          </cell>
          <cell r="AC11" t="str">
            <v>N/A</v>
          </cell>
          <cell r="AH11" t="str">
            <v>N/A</v>
          </cell>
          <cell r="AI11" t="str">
            <v>N/A</v>
          </cell>
          <cell r="AJ11" t="str">
            <v>N/A</v>
          </cell>
          <cell r="AK11" t="str">
            <v>N/A</v>
          </cell>
          <cell r="AP11" t="str">
            <v>N/A</v>
          </cell>
          <cell r="AQ11" t="str">
            <v>N/A</v>
          </cell>
          <cell r="AR11" t="str">
            <v>N/A</v>
          </cell>
          <cell r="AS11">
            <v>1.5100000000000001E-2</v>
          </cell>
        </row>
        <row r="12">
          <cell r="A12" t="str">
            <v>District of Columbia</v>
          </cell>
          <cell r="B12" t="str">
            <v>DC</v>
          </cell>
          <cell r="C12" t="str">
            <v>NEEP</v>
          </cell>
          <cell r="D12">
            <v>75268</v>
          </cell>
          <cell r="E12">
            <v>73811.3</v>
          </cell>
          <cell r="F12">
            <v>68304.774999999994</v>
          </cell>
          <cell r="H12">
            <v>73811.3</v>
          </cell>
          <cell r="I12">
            <v>80724</v>
          </cell>
          <cell r="J12">
            <v>93058</v>
          </cell>
          <cell r="K12">
            <v>85655</v>
          </cell>
          <cell r="M12">
            <v>85613.36</v>
          </cell>
          <cell r="O12">
            <v>1.036</v>
          </cell>
          <cell r="P12">
            <v>1.036</v>
          </cell>
          <cell r="Q12">
            <v>1.036</v>
          </cell>
          <cell r="T12">
            <v>2.1</v>
          </cell>
          <cell r="U12">
            <v>2.1</v>
          </cell>
          <cell r="V12">
            <v>2.1</v>
          </cell>
          <cell r="W12">
            <v>210000</v>
          </cell>
          <cell r="X12">
            <v>210000</v>
          </cell>
          <cell r="Z12" t="str">
            <v>N/A</v>
          </cell>
          <cell r="AA12" t="str">
            <v>N/A</v>
          </cell>
          <cell r="AB12" t="str">
            <v>N/A</v>
          </cell>
          <cell r="AC12" t="str">
            <v>N/A</v>
          </cell>
          <cell r="AH12" t="str">
            <v>N/A</v>
          </cell>
          <cell r="AI12" t="str">
            <v>N/A</v>
          </cell>
          <cell r="AJ12" t="str">
            <v>N/A</v>
          </cell>
          <cell r="AK12" t="str">
            <v>N/A</v>
          </cell>
        </row>
        <row r="13">
          <cell r="A13" t="str">
            <v>Florida</v>
          </cell>
          <cell r="B13" t="str">
            <v>FL</v>
          </cell>
          <cell r="C13" t="str">
            <v>SEEA</v>
          </cell>
          <cell r="D13">
            <v>218542</v>
          </cell>
          <cell r="E13" t="str">
            <v>N/A</v>
          </cell>
          <cell r="F13">
            <v>304000</v>
          </cell>
          <cell r="H13">
            <v>263115.77245514939</v>
          </cell>
          <cell r="I13">
            <v>235485</v>
          </cell>
          <cell r="J13" t="str">
            <v>-</v>
          </cell>
          <cell r="K13">
            <v>241932</v>
          </cell>
          <cell r="M13">
            <v>207105.87335130223</v>
          </cell>
          <cell r="O13">
            <v>0</v>
          </cell>
          <cell r="P13">
            <v>0</v>
          </cell>
          <cell r="Q13">
            <v>0</v>
          </cell>
          <cell r="T13">
            <v>0</v>
          </cell>
          <cell r="U13">
            <v>0</v>
          </cell>
          <cell r="V13">
            <v>0</v>
          </cell>
          <cell r="W13">
            <v>0</v>
          </cell>
          <cell r="X13">
            <v>0</v>
          </cell>
          <cell r="Z13" t="str">
            <v>N/A</v>
          </cell>
          <cell r="AA13" t="str">
            <v>N/A</v>
          </cell>
          <cell r="AB13" t="str">
            <v>N/A</v>
          </cell>
          <cell r="AC13" t="str">
            <v>N/A</v>
          </cell>
          <cell r="AF13">
            <v>0</v>
          </cell>
          <cell r="AG13" t="str">
            <v>N/A</v>
          </cell>
          <cell r="AH13" t="str">
            <v>N/A</v>
          </cell>
          <cell r="AI13" t="str">
            <v>N/A</v>
          </cell>
          <cell r="AJ13" t="str">
            <v>N/A</v>
          </cell>
          <cell r="AK13" t="str">
            <v>N/A</v>
          </cell>
          <cell r="AN13">
            <v>0</v>
          </cell>
          <cell r="AO13" t="str">
            <v>N/A</v>
          </cell>
          <cell r="AP13" t="str">
            <v>N/A</v>
          </cell>
          <cell r="AQ13" t="str">
            <v>N/A</v>
          </cell>
          <cell r="AR13" t="str">
            <v>N/A</v>
          </cell>
          <cell r="AS13" t="str">
            <v>N/A</v>
          </cell>
          <cell r="AV13">
            <v>0</v>
          </cell>
          <cell r="AW13" t="str">
            <v>N/A</v>
          </cell>
        </row>
        <row r="14">
          <cell r="A14" t="str">
            <v>Georgia</v>
          </cell>
          <cell r="B14" t="str">
            <v>GA</v>
          </cell>
          <cell r="C14" t="str">
            <v>SEEA</v>
          </cell>
          <cell r="D14">
            <v>421514</v>
          </cell>
          <cell r="E14" t="str">
            <v>N/A</v>
          </cell>
          <cell r="F14">
            <v>422458.22899999999</v>
          </cell>
          <cell r="G14">
            <v>5373.3389287999998</v>
          </cell>
          <cell r="H14">
            <v>370293.53117198666</v>
          </cell>
          <cell r="I14">
            <v>479860</v>
          </cell>
          <cell r="K14">
            <v>375375.49</v>
          </cell>
          <cell r="L14">
            <v>7952</v>
          </cell>
          <cell r="M14">
            <v>328147.47365380591</v>
          </cell>
          <cell r="O14">
            <v>0</v>
          </cell>
          <cell r="P14">
            <v>0</v>
          </cell>
          <cell r="Q14">
            <v>0</v>
          </cell>
          <cell r="T14">
            <v>0</v>
          </cell>
          <cell r="U14">
            <v>0</v>
          </cell>
          <cell r="V14">
            <v>0</v>
          </cell>
          <cell r="W14">
            <v>0</v>
          </cell>
          <cell r="X14">
            <v>0</v>
          </cell>
          <cell r="Z14" t="str">
            <v>N/A</v>
          </cell>
          <cell r="AA14" t="str">
            <v>N/A</v>
          </cell>
          <cell r="AB14" t="str">
            <v>N/A</v>
          </cell>
          <cell r="AC14" t="str">
            <v>N/A</v>
          </cell>
          <cell r="AH14" t="str">
            <v>N/A</v>
          </cell>
          <cell r="AI14" t="str">
            <v>N/A</v>
          </cell>
          <cell r="AJ14" t="str">
            <v>N/A</v>
          </cell>
          <cell r="AK14" t="str">
            <v>N/A</v>
          </cell>
          <cell r="AP14" t="str">
            <v>N/A</v>
          </cell>
          <cell r="AQ14" t="str">
            <v>N/A</v>
          </cell>
          <cell r="AR14" t="str">
            <v>N/A</v>
          </cell>
          <cell r="AS14" t="str">
            <v>N/A</v>
          </cell>
        </row>
        <row r="15">
          <cell r="A15" t="str">
            <v>Hawaii</v>
          </cell>
          <cell r="B15" t="str">
            <v>HI</v>
          </cell>
          <cell r="C15" t="str">
            <v>No affiliation</v>
          </cell>
          <cell r="D15">
            <v>143729</v>
          </cell>
          <cell r="H15">
            <v>124399.23308949398</v>
          </cell>
          <cell r="I15">
            <v>158487</v>
          </cell>
          <cell r="K15">
            <v>159858.11799999999</v>
          </cell>
          <cell r="M15">
            <v>136846.53183822532</v>
          </cell>
          <cell r="Q15">
            <v>0</v>
          </cell>
          <cell r="V15">
            <v>0</v>
          </cell>
          <cell r="W15">
            <v>0</v>
          </cell>
          <cell r="X15">
            <v>0</v>
          </cell>
        </row>
        <row r="16">
          <cell r="A16" t="str">
            <v>Idaho</v>
          </cell>
          <cell r="B16" t="str">
            <v>ID</v>
          </cell>
          <cell r="C16" t="str">
            <v>NEEA</v>
          </cell>
          <cell r="D16">
            <v>197872</v>
          </cell>
          <cell r="E16">
            <v>245131</v>
          </cell>
          <cell r="G16">
            <v>15560.026759619999</v>
          </cell>
          <cell r="H16">
            <v>258598.39625092174</v>
          </cell>
          <cell r="I16">
            <v>239195</v>
          </cell>
          <cell r="K16">
            <v>249674</v>
          </cell>
          <cell r="L16">
            <v>10015</v>
          </cell>
          <cell r="M16">
            <v>222306.7520820988</v>
          </cell>
          <cell r="N16" t="str">
            <v>&lt;Incudes C&amp;S of 23,652</v>
          </cell>
          <cell r="O16">
            <v>0.18929499999999999</v>
          </cell>
          <cell r="Q16">
            <v>0.18929499999999999</v>
          </cell>
          <cell r="U16">
            <v>0.3</v>
          </cell>
          <cell r="V16">
            <v>0.26923076923076922</v>
          </cell>
          <cell r="W16">
            <v>26923.076923076922</v>
          </cell>
          <cell r="X16">
            <v>26923.076923076922</v>
          </cell>
        </row>
        <row r="17">
          <cell r="A17" t="str">
            <v>Illinois</v>
          </cell>
          <cell r="B17" t="str">
            <v>IL</v>
          </cell>
          <cell r="C17" t="str">
            <v>MEEA</v>
          </cell>
          <cell r="D17">
            <v>1857587</v>
          </cell>
          <cell r="E17">
            <v>1716876</v>
          </cell>
          <cell r="H17">
            <v>1716876</v>
          </cell>
          <cell r="I17">
            <v>2149520</v>
          </cell>
          <cell r="J17">
            <v>1885000</v>
          </cell>
          <cell r="M17">
            <v>1885000</v>
          </cell>
          <cell r="N17" t="str">
            <v>&lt;Don't note whether it's meter or gen</v>
          </cell>
          <cell r="O17">
            <v>27.565999999999999</v>
          </cell>
          <cell r="Q17">
            <v>27.565999999999999</v>
          </cell>
          <cell r="T17">
            <v>21.5</v>
          </cell>
          <cell r="V17">
            <v>21.5</v>
          </cell>
          <cell r="W17">
            <v>2150000</v>
          </cell>
          <cell r="X17">
            <v>2150000</v>
          </cell>
          <cell r="Z17" t="str">
            <v>N/A</v>
          </cell>
          <cell r="AA17" t="str">
            <v>N/A</v>
          </cell>
          <cell r="AB17" t="str">
            <v>N/A</v>
          </cell>
          <cell r="AC17" t="str">
            <v>N/A</v>
          </cell>
          <cell r="AH17" t="str">
            <v>N/A</v>
          </cell>
          <cell r="AI17" t="str">
            <v>N/A</v>
          </cell>
          <cell r="AJ17" t="str">
            <v>N/A</v>
          </cell>
          <cell r="AK17" t="str">
            <v>N/A</v>
          </cell>
          <cell r="AP17" t="str">
            <v>N/A</v>
          </cell>
          <cell r="AQ17" t="str">
            <v>N/A</v>
          </cell>
          <cell r="AR17" t="str">
            <v>N/A</v>
          </cell>
          <cell r="AS17" t="str">
            <v>N/A</v>
          </cell>
        </row>
        <row r="18">
          <cell r="A18" t="str">
            <v>Indiana</v>
          </cell>
          <cell r="B18" t="str">
            <v>IN</v>
          </cell>
          <cell r="C18" t="str">
            <v>MEEA</v>
          </cell>
          <cell r="D18">
            <v>670112</v>
          </cell>
          <cell r="E18" t="str">
            <v>N/A</v>
          </cell>
          <cell r="F18">
            <v>490030</v>
          </cell>
          <cell r="H18">
            <v>424127.04597433179</v>
          </cell>
          <cell r="I18">
            <v>859990</v>
          </cell>
          <cell r="M18">
            <v>424127.04597433179</v>
          </cell>
          <cell r="O18">
            <v>10.068095238095239</v>
          </cell>
          <cell r="Q18">
            <v>10.068095238095239</v>
          </cell>
          <cell r="V18">
            <v>10.068095238095239</v>
          </cell>
          <cell r="W18">
            <v>1006809.5238095239</v>
          </cell>
          <cell r="X18">
            <v>1006809.5238095239</v>
          </cell>
          <cell r="Z18" t="str">
            <v>N/A</v>
          </cell>
          <cell r="AA18" t="str">
            <v>N/A</v>
          </cell>
          <cell r="AB18" t="str">
            <v>N/A</v>
          </cell>
          <cell r="AC18" t="str">
            <v>N/A</v>
          </cell>
          <cell r="AH18" t="str">
            <v>N/A</v>
          </cell>
          <cell r="AI18" t="str">
            <v>N/A</v>
          </cell>
          <cell r="AJ18" t="str">
            <v>N/A</v>
          </cell>
          <cell r="AK18" t="str">
            <v>N/A</v>
          </cell>
          <cell r="AP18" t="str">
            <v>N/A</v>
          </cell>
          <cell r="AQ18" t="str">
            <v>N/A</v>
          </cell>
          <cell r="AR18" t="str">
            <v>N/A</v>
          </cell>
          <cell r="AS18" t="str">
            <v>N/A</v>
          </cell>
        </row>
        <row r="19">
          <cell r="A19" t="str">
            <v>Iowa</v>
          </cell>
          <cell r="B19" t="str">
            <v>IA</v>
          </cell>
          <cell r="C19" t="str">
            <v>MEEA</v>
          </cell>
          <cell r="D19">
            <v>556590</v>
          </cell>
          <cell r="E19" t="str">
            <v>N/A</v>
          </cell>
          <cell r="F19">
            <v>557260.875</v>
          </cell>
          <cell r="H19">
            <v>482316.20258111006</v>
          </cell>
          <cell r="I19">
            <v>549799</v>
          </cell>
          <cell r="K19">
            <v>492919</v>
          </cell>
          <cell r="M19">
            <v>421963.27888187818</v>
          </cell>
          <cell r="P19">
            <v>11.22092</v>
          </cell>
          <cell r="Q19">
            <v>9.79604126984127</v>
          </cell>
          <cell r="U19">
            <v>10.3</v>
          </cell>
          <cell r="V19">
            <v>9.2435897435897445</v>
          </cell>
          <cell r="W19">
            <v>924358.97435897449</v>
          </cell>
          <cell r="X19">
            <v>924358.97435897449</v>
          </cell>
          <cell r="Z19" t="str">
            <v>N/A</v>
          </cell>
          <cell r="AA19" t="str">
            <v>N/A</v>
          </cell>
          <cell r="AB19" t="str">
            <v>N/A</v>
          </cell>
          <cell r="AC19" t="str">
            <v>N/A</v>
          </cell>
          <cell r="AH19" t="str">
            <v>N/A</v>
          </cell>
          <cell r="AI19" t="str">
            <v>N/A</v>
          </cell>
          <cell r="AJ19" t="str">
            <v>N/A</v>
          </cell>
          <cell r="AK19" t="str">
            <v>N/A</v>
          </cell>
          <cell r="AP19" t="str">
            <v>N/A</v>
          </cell>
          <cell r="AQ19" t="str">
            <v>N/A</v>
          </cell>
          <cell r="AR19" t="str">
            <v>N/A</v>
          </cell>
          <cell r="AS19" t="str">
            <v>N/A</v>
          </cell>
        </row>
        <row r="20">
          <cell r="A20" t="str">
            <v>Kansas</v>
          </cell>
          <cell r="B20" t="str">
            <v>KS</v>
          </cell>
          <cell r="C20" t="str">
            <v>MEEA</v>
          </cell>
          <cell r="D20">
            <v>508</v>
          </cell>
          <cell r="H20">
            <v>439.68030397110493</v>
          </cell>
          <cell r="I20">
            <v>677</v>
          </cell>
          <cell r="M20">
            <v>439.68030397110493</v>
          </cell>
          <cell r="Q20">
            <v>0</v>
          </cell>
          <cell r="V20">
            <v>0</v>
          </cell>
          <cell r="W20">
            <v>0</v>
          </cell>
          <cell r="X20">
            <v>0</v>
          </cell>
        </row>
        <row r="21">
          <cell r="A21" t="str">
            <v>Kentucky</v>
          </cell>
          <cell r="B21" t="str">
            <v>KY</v>
          </cell>
          <cell r="C21" t="str">
            <v>SEEA</v>
          </cell>
          <cell r="D21">
            <v>330497</v>
          </cell>
          <cell r="E21">
            <v>301630.56454076903</v>
          </cell>
          <cell r="G21">
            <v>49127.929442660003</v>
          </cell>
          <cell r="H21">
            <v>344151.39712112286</v>
          </cell>
          <cell r="I21">
            <v>368235</v>
          </cell>
          <cell r="J21">
            <v>287586.5</v>
          </cell>
          <cell r="L21">
            <v>27995</v>
          </cell>
          <cell r="M21">
            <v>311551.61798550712</v>
          </cell>
          <cell r="N21" t="str">
            <v>&lt;Don't note whether it's meter or gen</v>
          </cell>
          <cell r="Q21">
            <v>4.3</v>
          </cell>
          <cell r="V21">
            <v>4.3</v>
          </cell>
          <cell r="W21">
            <v>430000</v>
          </cell>
          <cell r="X21">
            <v>430000</v>
          </cell>
          <cell r="Z21" t="str">
            <v>N/A</v>
          </cell>
          <cell r="AA21" t="str">
            <v>N/A</v>
          </cell>
          <cell r="AB21" t="str">
            <v>N/A</v>
          </cell>
          <cell r="AC21" t="str">
            <v>N/A</v>
          </cell>
          <cell r="AH21" t="str">
            <v>N/A</v>
          </cell>
          <cell r="AI21" t="str">
            <v>N/A</v>
          </cell>
          <cell r="AJ21" t="str">
            <v>N/A</v>
          </cell>
          <cell r="AK21" t="str">
            <v>N/A</v>
          </cell>
          <cell r="AP21" t="str">
            <v>N/A</v>
          </cell>
          <cell r="AQ21" t="str">
            <v>N/A</v>
          </cell>
          <cell r="AR21" t="str">
            <v>N/A</v>
          </cell>
          <cell r="AS21" t="str">
            <v>N/A</v>
          </cell>
        </row>
        <row r="22">
          <cell r="A22" t="str">
            <v>Louisiana</v>
          </cell>
          <cell r="B22" t="str">
            <v>LA</v>
          </cell>
          <cell r="C22" t="str">
            <v>SEEA</v>
          </cell>
          <cell r="D22">
            <v>48582</v>
          </cell>
          <cell r="E22">
            <v>87022.97</v>
          </cell>
          <cell r="H22">
            <v>87022.97</v>
          </cell>
          <cell r="I22">
            <v>64253</v>
          </cell>
          <cell r="J22">
            <v>45513.534</v>
          </cell>
          <cell r="M22">
            <v>45513.534</v>
          </cell>
          <cell r="N22" t="str">
            <v>&lt;Don't note whether it's meter or gen</v>
          </cell>
          <cell r="Q22">
            <v>0</v>
          </cell>
          <cell r="V22">
            <v>0</v>
          </cell>
          <cell r="W22">
            <v>0</v>
          </cell>
          <cell r="X22">
            <v>0</v>
          </cell>
          <cell r="Z22" t="str">
            <v>N/A</v>
          </cell>
          <cell r="AA22" t="str">
            <v>N/A</v>
          </cell>
          <cell r="AB22" t="str">
            <v>N/A</v>
          </cell>
          <cell r="AC22" t="str">
            <v>N/A</v>
          </cell>
          <cell r="AH22" t="str">
            <v>N/A</v>
          </cell>
          <cell r="AI22" t="str">
            <v>N/A</v>
          </cell>
          <cell r="AJ22" t="str">
            <v>N/A</v>
          </cell>
          <cell r="AK22" t="str">
            <v>N/A</v>
          </cell>
          <cell r="AP22" t="str">
            <v>N/A</v>
          </cell>
          <cell r="AQ22" t="str">
            <v>N/A</v>
          </cell>
          <cell r="AR22" t="str">
            <v>N/A</v>
          </cell>
          <cell r="AS22" t="str">
            <v>24,125 (MMBtus)</v>
          </cell>
        </row>
        <row r="23">
          <cell r="A23" t="str">
            <v>Maine</v>
          </cell>
          <cell r="B23" t="str">
            <v>ME</v>
          </cell>
          <cell r="C23" t="str">
            <v>NEEP</v>
          </cell>
          <cell r="D23">
            <v>224392</v>
          </cell>
          <cell r="F23">
            <v>182459</v>
          </cell>
          <cell r="H23">
            <v>157920.52870524378</v>
          </cell>
          <cell r="I23">
            <v>191588</v>
          </cell>
          <cell r="J23">
            <v>0</v>
          </cell>
          <cell r="K23">
            <v>113687</v>
          </cell>
          <cell r="M23">
            <v>97321.749184438173</v>
          </cell>
          <cell r="P23">
            <v>0.70631200000000005</v>
          </cell>
          <cell r="Q23">
            <v>0.61662158730158734</v>
          </cell>
          <cell r="T23">
            <v>0</v>
          </cell>
          <cell r="U23">
            <v>0.90156999999999998</v>
          </cell>
          <cell r="V23">
            <v>0.80910128205128207</v>
          </cell>
          <cell r="W23">
            <v>80910.128205128203</v>
          </cell>
          <cell r="X23">
            <v>430193.97435897437</v>
          </cell>
          <cell r="Z23" t="str">
            <v>N/A</v>
          </cell>
          <cell r="AA23">
            <v>1.1000000000000001</v>
          </cell>
          <cell r="AB23" t="str">
            <v>N/A</v>
          </cell>
          <cell r="AC23">
            <v>1.3</v>
          </cell>
          <cell r="AE23">
            <v>201821</v>
          </cell>
          <cell r="AF23">
            <v>349283.84615384619</v>
          </cell>
          <cell r="AG23">
            <v>389202</v>
          </cell>
          <cell r="AH23" t="str">
            <v>N/A</v>
          </cell>
          <cell r="AI23" t="str">
            <v>N/A</v>
          </cell>
          <cell r="AJ23" t="str">
            <v>N/A</v>
          </cell>
          <cell r="AK23" t="str">
            <v>N/A</v>
          </cell>
          <cell r="AP23" t="str">
            <v>N/A</v>
          </cell>
          <cell r="AQ23">
            <v>0.2</v>
          </cell>
          <cell r="AR23" t="str">
            <v>N/A</v>
          </cell>
          <cell r="AS23">
            <v>0.4</v>
          </cell>
        </row>
        <row r="24">
          <cell r="A24" t="str">
            <v>Maryland</v>
          </cell>
          <cell r="B24" t="str">
            <v>MD</v>
          </cell>
          <cell r="C24" t="str">
            <v>NEEP</v>
          </cell>
          <cell r="D24">
            <v>638146</v>
          </cell>
          <cell r="E24">
            <v>560616.54500000004</v>
          </cell>
          <cell r="F24">
            <v>736803.37300000002</v>
          </cell>
          <cell r="H24">
            <v>560616.54500000004</v>
          </cell>
          <cell r="I24">
            <v>570276</v>
          </cell>
          <cell r="J24">
            <v>623540</v>
          </cell>
          <cell r="K24">
            <v>826496</v>
          </cell>
          <cell r="M24">
            <v>594233.62</v>
          </cell>
          <cell r="N24" t="str">
            <v>&lt;used last year's line loss factor, need to check</v>
          </cell>
          <cell r="O24">
            <v>1.65</v>
          </cell>
          <cell r="P24">
            <v>1.89</v>
          </cell>
          <cell r="Q24">
            <v>1.65</v>
          </cell>
          <cell r="T24">
            <v>1.4793186599999999</v>
          </cell>
          <cell r="U24">
            <v>1.7723899999999999</v>
          </cell>
          <cell r="V24">
            <v>1.4793186599999999</v>
          </cell>
          <cell r="W24">
            <v>147931.86599999998</v>
          </cell>
          <cell r="X24">
            <v>147931.86599999998</v>
          </cell>
          <cell r="Z24" t="str">
            <v>N/A</v>
          </cell>
          <cell r="AA24" t="str">
            <v>N/A</v>
          </cell>
          <cell r="AB24" t="str">
            <v>N/A</v>
          </cell>
          <cell r="AC24" t="str">
            <v>N/A</v>
          </cell>
          <cell r="AF24">
            <v>0</v>
          </cell>
          <cell r="AG24" t="str">
            <v>N/A</v>
          </cell>
          <cell r="AH24" t="str">
            <v>N/A</v>
          </cell>
          <cell r="AI24" t="str">
            <v>N/A</v>
          </cell>
          <cell r="AJ24" t="str">
            <v>N/A</v>
          </cell>
          <cell r="AK24" t="str">
            <v>N/A</v>
          </cell>
          <cell r="AN24">
            <v>0</v>
          </cell>
          <cell r="AO24" t="str">
            <v>N/A</v>
          </cell>
          <cell r="AP24" t="str">
            <v>N/A</v>
          </cell>
          <cell r="AQ24" t="str">
            <v>N/A</v>
          </cell>
          <cell r="AR24" t="str">
            <v>N/A</v>
          </cell>
          <cell r="AS24" t="str">
            <v>N/A</v>
          </cell>
          <cell r="AV24">
            <v>0</v>
          </cell>
          <cell r="AW24" t="str">
            <v>N/A</v>
          </cell>
        </row>
        <row r="25">
          <cell r="A25" t="str">
            <v>Massachusetts</v>
          </cell>
          <cell r="B25" t="str">
            <v>MA</v>
          </cell>
          <cell r="C25" t="str">
            <v>NEEP</v>
          </cell>
          <cell r="D25">
            <v>1558480</v>
          </cell>
          <cell r="E25">
            <v>1569661</v>
          </cell>
          <cell r="H25">
            <v>1569661</v>
          </cell>
          <cell r="I25">
            <v>1606588</v>
          </cell>
          <cell r="J25">
            <v>1374066</v>
          </cell>
          <cell r="K25">
            <v>1495011</v>
          </cell>
          <cell r="M25">
            <v>1374066</v>
          </cell>
          <cell r="O25">
            <v>27.3</v>
          </cell>
          <cell r="Q25">
            <v>27.3</v>
          </cell>
          <cell r="T25">
            <v>28.5</v>
          </cell>
          <cell r="U25">
            <v>30.5</v>
          </cell>
          <cell r="V25">
            <v>28.5</v>
          </cell>
          <cell r="W25">
            <v>2850000</v>
          </cell>
          <cell r="X25">
            <v>3438733</v>
          </cell>
          <cell r="Z25">
            <v>4.8</v>
          </cell>
          <cell r="AA25" t="str">
            <v>N/A</v>
          </cell>
          <cell r="AB25">
            <v>4.0999999999999996</v>
          </cell>
          <cell r="AC25" t="str">
            <v>N/A</v>
          </cell>
          <cell r="AF25">
            <v>584924</v>
          </cell>
          <cell r="AG25">
            <v>443987</v>
          </cell>
          <cell r="AH25">
            <v>0.5</v>
          </cell>
          <cell r="AI25" t="str">
            <v>N/A</v>
          </cell>
          <cell r="AJ25">
            <v>0.3</v>
          </cell>
          <cell r="AK25" t="str">
            <v>N/A</v>
          </cell>
          <cell r="AN25">
            <v>3809</v>
          </cell>
          <cell r="AP25" t="str">
            <v>N/A</v>
          </cell>
          <cell r="AQ25" t="str">
            <v>N/A</v>
          </cell>
          <cell r="AR25" t="str">
            <v>N/A</v>
          </cell>
          <cell r="AS25" t="str">
            <v>N/A</v>
          </cell>
        </row>
        <row r="26">
          <cell r="A26" t="str">
            <v>Michigan</v>
          </cell>
          <cell r="B26" t="str">
            <v>MI</v>
          </cell>
          <cell r="C26" t="str">
            <v>MEEA</v>
          </cell>
          <cell r="D26">
            <v>1073961</v>
          </cell>
          <cell r="E26">
            <v>1209981</v>
          </cell>
          <cell r="H26">
            <v>1209981</v>
          </cell>
          <cell r="I26">
            <v>1116333</v>
          </cell>
          <cell r="J26">
            <v>1545158</v>
          </cell>
          <cell r="M26">
            <v>1545158</v>
          </cell>
          <cell r="O26">
            <v>52.39</v>
          </cell>
          <cell r="Q26">
            <v>52.39</v>
          </cell>
          <cell r="T26">
            <v>55</v>
          </cell>
          <cell r="V26">
            <v>55</v>
          </cell>
          <cell r="W26">
            <v>5500000</v>
          </cell>
          <cell r="X26">
            <v>5500000</v>
          </cell>
          <cell r="Z26" t="str">
            <v>N/A</v>
          </cell>
          <cell r="AA26" t="str">
            <v>N/A</v>
          </cell>
          <cell r="AB26" t="str">
            <v>N/A</v>
          </cell>
          <cell r="AC26" t="str">
            <v>N/A</v>
          </cell>
          <cell r="AH26" t="str">
            <v>N/A</v>
          </cell>
          <cell r="AI26" t="str">
            <v>N/A</v>
          </cell>
          <cell r="AJ26" t="str">
            <v>N/A</v>
          </cell>
          <cell r="AK26" t="str">
            <v>N/A</v>
          </cell>
          <cell r="AP26" t="str">
            <v>N/A</v>
          </cell>
          <cell r="AQ26" t="str">
            <v>N/A</v>
          </cell>
          <cell r="AR26" t="str">
            <v>N/A</v>
          </cell>
          <cell r="AS26" t="str">
            <v>N/A</v>
          </cell>
        </row>
        <row r="27">
          <cell r="A27" t="str">
            <v>Minnesota</v>
          </cell>
          <cell r="B27" t="str">
            <v>MN</v>
          </cell>
          <cell r="C27" t="str">
            <v>MEEA</v>
          </cell>
          <cell r="D27">
            <v>806670</v>
          </cell>
          <cell r="F27">
            <v>979570</v>
          </cell>
          <cell r="H27">
            <v>847829.99086806155</v>
          </cell>
          <cell r="I27">
            <v>781779</v>
          </cell>
          <cell r="J27" t="str">
            <v>-</v>
          </cell>
          <cell r="K27">
            <v>1102168</v>
          </cell>
          <cell r="M27">
            <v>868973.49002401205</v>
          </cell>
          <cell r="O27" t="str">
            <v>N/A</v>
          </cell>
          <cell r="P27">
            <v>35.090000000000003</v>
          </cell>
          <cell r="Q27">
            <v>30.634126984126986</v>
          </cell>
          <cell r="U27">
            <v>41.1</v>
          </cell>
          <cell r="V27">
            <v>36.884615384615387</v>
          </cell>
          <cell r="W27">
            <v>3688461.5384615385</v>
          </cell>
          <cell r="X27">
            <v>3688461.5384615385</v>
          </cell>
          <cell r="Z27" t="str">
            <v>N/A</v>
          </cell>
          <cell r="AA27" t="str">
            <v>N/A</v>
          </cell>
          <cell r="AB27" t="str">
            <v>N/A</v>
          </cell>
          <cell r="AC27" t="str">
            <v>N/A</v>
          </cell>
          <cell r="AH27" t="str">
            <v>N/A</v>
          </cell>
          <cell r="AI27" t="str">
            <v>N/A</v>
          </cell>
          <cell r="AJ27" t="str">
            <v>N/A</v>
          </cell>
          <cell r="AK27" t="str">
            <v>N/A</v>
          </cell>
          <cell r="AP27" t="str">
            <v>N/A</v>
          </cell>
          <cell r="AQ27" t="str">
            <v>N/A</v>
          </cell>
          <cell r="AR27" t="str">
            <v>N/A</v>
          </cell>
          <cell r="AS27" t="str">
            <v>N/A</v>
          </cell>
        </row>
        <row r="28">
          <cell r="A28" t="str">
            <v>Mississippi</v>
          </cell>
          <cell r="B28" t="str">
            <v>MS</v>
          </cell>
          <cell r="C28" t="str">
            <v>SEEA</v>
          </cell>
          <cell r="D28">
            <v>141855</v>
          </cell>
          <cell r="E28">
            <v>126027</v>
          </cell>
          <cell r="G28">
            <v>70039.572067379995</v>
          </cell>
          <cell r="H28">
            <v>126027</v>
          </cell>
          <cell r="I28">
            <v>130271</v>
          </cell>
          <cell r="K28">
            <v>67773.38</v>
          </cell>
          <cell r="L28">
            <v>48894</v>
          </cell>
          <cell r="M28">
            <v>99873.103295588226</v>
          </cell>
          <cell r="O28">
            <v>0.78885000000000005</v>
          </cell>
          <cell r="Q28">
            <v>0.78885000000000005</v>
          </cell>
          <cell r="U28">
            <v>0.96</v>
          </cell>
          <cell r="V28">
            <v>0.86153846153846159</v>
          </cell>
          <cell r="W28">
            <v>86153.846153846156</v>
          </cell>
          <cell r="X28">
            <v>86153.846153846156</v>
          </cell>
          <cell r="Z28" t="str">
            <v>N/A</v>
          </cell>
          <cell r="AA28" t="str">
            <v>N/A</v>
          </cell>
          <cell r="AB28" t="str">
            <v>N/A</v>
          </cell>
          <cell r="AC28" t="str">
            <v>N/A</v>
          </cell>
          <cell r="AH28" t="str">
            <v>N/A</v>
          </cell>
          <cell r="AI28" t="str">
            <v>N/A</v>
          </cell>
          <cell r="AJ28" t="str">
            <v>N/A</v>
          </cell>
          <cell r="AK28" t="str">
            <v>N/A</v>
          </cell>
          <cell r="AP28" t="str">
            <v>N/A</v>
          </cell>
          <cell r="AQ28" t="str">
            <v>N/A</v>
          </cell>
          <cell r="AR28" t="str">
            <v>N/A</v>
          </cell>
          <cell r="AS28" t="str">
            <v>N/A</v>
          </cell>
        </row>
        <row r="29">
          <cell r="A29" t="str">
            <v>Missouri</v>
          </cell>
          <cell r="B29" t="str">
            <v>MO</v>
          </cell>
          <cell r="C29" t="str">
            <v>MEEA</v>
          </cell>
          <cell r="D29">
            <v>634986</v>
          </cell>
          <cell r="E29">
            <v>301909</v>
          </cell>
          <cell r="F29">
            <v>312899</v>
          </cell>
          <cell r="H29">
            <v>301909</v>
          </cell>
          <cell r="I29">
            <v>361368</v>
          </cell>
          <cell r="J29">
            <v>615564</v>
          </cell>
          <cell r="K29">
            <v>656055</v>
          </cell>
          <cell r="M29">
            <v>615564</v>
          </cell>
          <cell r="O29" t="str">
            <v>N/A</v>
          </cell>
          <cell r="P29" t="str">
            <v>N/A</v>
          </cell>
          <cell r="Q29">
            <v>0</v>
          </cell>
          <cell r="T29">
            <v>0</v>
          </cell>
          <cell r="U29" t="str">
            <v>-</v>
          </cell>
          <cell r="V29">
            <v>0</v>
          </cell>
          <cell r="W29">
            <v>0</v>
          </cell>
          <cell r="X29">
            <v>0</v>
          </cell>
          <cell r="Z29" t="str">
            <v>N/A</v>
          </cell>
          <cell r="AA29" t="str">
            <v>N/A</v>
          </cell>
          <cell r="AB29" t="str">
            <v>N/A</v>
          </cell>
          <cell r="AC29" t="str">
            <v>N/A</v>
          </cell>
          <cell r="AF29">
            <v>0</v>
          </cell>
          <cell r="AG29" t="str">
            <v>N/A</v>
          </cell>
          <cell r="AH29" t="str">
            <v>N/A</v>
          </cell>
          <cell r="AI29" t="str">
            <v>N/A</v>
          </cell>
          <cell r="AJ29" t="str">
            <v>N/A</v>
          </cell>
          <cell r="AK29" t="str">
            <v>N/A</v>
          </cell>
          <cell r="AN29">
            <v>0</v>
          </cell>
          <cell r="AO29" t="str">
            <v>N/A</v>
          </cell>
          <cell r="AP29" t="str">
            <v>N/A</v>
          </cell>
          <cell r="AQ29" t="str">
            <v>N/A</v>
          </cell>
          <cell r="AR29" t="str">
            <v>N/A</v>
          </cell>
          <cell r="AS29" t="str">
            <v>N/A</v>
          </cell>
          <cell r="AV29">
            <v>0</v>
          </cell>
          <cell r="AW29" t="str">
            <v>N/A</v>
          </cell>
        </row>
        <row r="30">
          <cell r="A30" t="str">
            <v>Montana</v>
          </cell>
          <cell r="B30" t="str">
            <v>MT</v>
          </cell>
          <cell r="C30" t="str">
            <v>NEEA</v>
          </cell>
          <cell r="D30">
            <v>60993</v>
          </cell>
          <cell r="E30">
            <v>38413.82</v>
          </cell>
          <cell r="F30">
            <v>43184.35</v>
          </cell>
          <cell r="G30">
            <v>16382.806833656001</v>
          </cell>
          <cell r="H30">
            <v>52593.342615200323</v>
          </cell>
          <cell r="I30">
            <v>58191</v>
          </cell>
          <cell r="J30">
            <v>59806</v>
          </cell>
          <cell r="K30">
            <v>65803</v>
          </cell>
          <cell r="L30">
            <v>13881</v>
          </cell>
          <cell r="M30">
            <v>71688.829175096413</v>
          </cell>
          <cell r="N30" t="str">
            <v>&lt;Includes 7709 MWh of C&amp;S</v>
          </cell>
          <cell r="O30">
            <v>0.96</v>
          </cell>
          <cell r="P30">
            <v>1.04</v>
          </cell>
          <cell r="Q30">
            <v>0.96</v>
          </cell>
          <cell r="T30">
            <v>0.8</v>
          </cell>
          <cell r="U30">
            <v>0.9</v>
          </cell>
          <cell r="V30">
            <v>0.8</v>
          </cell>
          <cell r="W30">
            <v>80000</v>
          </cell>
          <cell r="X30">
            <v>80000</v>
          </cell>
          <cell r="Z30" t="str">
            <v>N/A</v>
          </cell>
          <cell r="AA30" t="str">
            <v>N/A</v>
          </cell>
          <cell r="AB30" t="str">
            <v>N/A</v>
          </cell>
          <cell r="AC30" t="str">
            <v>N/A</v>
          </cell>
          <cell r="AF30">
            <v>0</v>
          </cell>
          <cell r="AG30" t="str">
            <v>N/A</v>
          </cell>
          <cell r="AH30" t="str">
            <v>N/A</v>
          </cell>
          <cell r="AI30" t="str">
            <v>N/A</v>
          </cell>
          <cell r="AJ30" t="str">
            <v>N/A</v>
          </cell>
          <cell r="AK30" t="str">
            <v>N/A</v>
          </cell>
          <cell r="AN30">
            <v>0</v>
          </cell>
          <cell r="AO30" t="str">
            <v>N/A</v>
          </cell>
          <cell r="AP30" t="str">
            <v>N/A</v>
          </cell>
          <cell r="AQ30" t="str">
            <v>N/A</v>
          </cell>
          <cell r="AR30" t="str">
            <v>N/A</v>
          </cell>
          <cell r="AS30" t="str">
            <v>N/A</v>
          </cell>
          <cell r="AV30">
            <v>0</v>
          </cell>
          <cell r="AW30" t="str">
            <v>N/A</v>
          </cell>
        </row>
        <row r="31">
          <cell r="A31" t="str">
            <v>Nebraska</v>
          </cell>
          <cell r="B31" t="str">
            <v>NE</v>
          </cell>
          <cell r="C31" t="str">
            <v>MEEA</v>
          </cell>
          <cell r="D31">
            <v>73821</v>
          </cell>
          <cell r="E31" t="str">
            <v>N/A</v>
          </cell>
          <cell r="F31">
            <v>66175</v>
          </cell>
          <cell r="H31">
            <v>57275.283691511555</v>
          </cell>
          <cell r="I31">
            <v>62902</v>
          </cell>
          <cell r="K31">
            <v>88725</v>
          </cell>
          <cell r="M31">
            <v>75953.030657764539</v>
          </cell>
          <cell r="O31" t="str">
            <v>N/A</v>
          </cell>
          <cell r="P31" t="str">
            <v>N/A</v>
          </cell>
          <cell r="Q31">
            <v>0</v>
          </cell>
          <cell r="V31">
            <v>0</v>
          </cell>
          <cell r="W31">
            <v>0</v>
          </cell>
          <cell r="X31">
            <v>0</v>
          </cell>
        </row>
        <row r="32">
          <cell r="A32" t="str">
            <v>Nevada</v>
          </cell>
          <cell r="B32" t="str">
            <v>NV</v>
          </cell>
          <cell r="C32" t="str">
            <v>SWEEP</v>
          </cell>
          <cell r="D32">
            <v>223724</v>
          </cell>
          <cell r="E32">
            <v>225514.52</v>
          </cell>
          <cell r="F32">
            <v>172021</v>
          </cell>
          <cell r="G32">
            <v>2118.0039955000002</v>
          </cell>
          <cell r="H32">
            <v>227347.67874124696</v>
          </cell>
          <cell r="I32">
            <v>198968</v>
          </cell>
          <cell r="J32">
            <v>214535</v>
          </cell>
          <cell r="K32">
            <v>247424</v>
          </cell>
          <cell r="L32">
            <v>2896</v>
          </cell>
          <cell r="M32">
            <v>217014.12061746843</v>
          </cell>
          <cell r="N32" t="str">
            <v>&lt;Includes DG</v>
          </cell>
          <cell r="P32">
            <v>0.26300000000000001</v>
          </cell>
          <cell r="Q32">
            <v>0.22960317460317461</v>
          </cell>
          <cell r="T32">
            <v>0</v>
          </cell>
          <cell r="V32">
            <v>0</v>
          </cell>
          <cell r="W32">
            <v>0</v>
          </cell>
          <cell r="X32">
            <v>0</v>
          </cell>
          <cell r="Z32" t="str">
            <v>N/A</v>
          </cell>
          <cell r="AA32" t="str">
            <v>N/A</v>
          </cell>
          <cell r="AB32" t="str">
            <v>N/A</v>
          </cell>
          <cell r="AC32" t="str">
            <v>N/A</v>
          </cell>
          <cell r="AH32" t="str">
            <v>N/A</v>
          </cell>
          <cell r="AI32" t="str">
            <v>N/A</v>
          </cell>
          <cell r="AJ32" t="str">
            <v>N/A</v>
          </cell>
          <cell r="AK32" t="str">
            <v>N/A</v>
          </cell>
          <cell r="AP32" t="str">
            <v>N/A</v>
          </cell>
          <cell r="AQ32" t="str">
            <v>N/A</v>
          </cell>
          <cell r="AR32" t="str">
            <v>N/A</v>
          </cell>
          <cell r="AS32" t="str">
            <v>N/A</v>
          </cell>
        </row>
        <row r="33">
          <cell r="A33" t="str">
            <v>New Hampshire</v>
          </cell>
          <cell r="B33" t="str">
            <v>NH</v>
          </cell>
          <cell r="C33" t="str">
            <v>NEEP</v>
          </cell>
          <cell r="D33">
            <v>74568</v>
          </cell>
          <cell r="E33">
            <v>73179.600000000006</v>
          </cell>
          <cell r="F33">
            <v>73179.600000000006</v>
          </cell>
          <cell r="H33">
            <v>63337.851914338331</v>
          </cell>
          <cell r="I33">
            <v>183532</v>
          </cell>
          <cell r="J33">
            <v>90812</v>
          </cell>
          <cell r="K33">
            <v>90812</v>
          </cell>
          <cell r="M33">
            <v>77739.606876223319</v>
          </cell>
          <cell r="N33" t="str">
            <v>&lt;NTGR = 0???, includes C&amp;S</v>
          </cell>
          <cell r="O33">
            <v>1.9</v>
          </cell>
          <cell r="P33">
            <v>1.9</v>
          </cell>
          <cell r="Q33">
            <v>1.6587301587301586</v>
          </cell>
          <cell r="T33">
            <v>1.9</v>
          </cell>
          <cell r="U33">
            <v>1.9</v>
          </cell>
          <cell r="V33">
            <v>1.9</v>
          </cell>
          <cell r="W33">
            <v>190000</v>
          </cell>
          <cell r="X33">
            <v>237186</v>
          </cell>
          <cell r="Z33" t="str">
            <v>N/A</v>
          </cell>
          <cell r="AA33" t="str">
            <v>N/A</v>
          </cell>
          <cell r="AB33" t="str">
            <v>N/A</v>
          </cell>
          <cell r="AC33" t="str">
            <v>N/A</v>
          </cell>
          <cell r="AD33">
            <v>20564</v>
          </cell>
          <cell r="AE33">
            <v>20564</v>
          </cell>
          <cell r="AF33">
            <v>17433</v>
          </cell>
          <cell r="AG33">
            <v>17433</v>
          </cell>
          <cell r="AH33" t="str">
            <v>N/A</v>
          </cell>
          <cell r="AI33" t="str">
            <v>N/A</v>
          </cell>
          <cell r="AJ33" t="str">
            <v>N/A</v>
          </cell>
          <cell r="AK33" t="str">
            <v>N/A</v>
          </cell>
          <cell r="AL33">
            <v>5274</v>
          </cell>
          <cell r="AM33">
            <v>5274</v>
          </cell>
          <cell r="AN33">
            <v>22186</v>
          </cell>
          <cell r="AO33">
            <v>22186</v>
          </cell>
          <cell r="AP33">
            <v>1.5</v>
          </cell>
          <cell r="AQ33">
            <v>1</v>
          </cell>
          <cell r="AR33">
            <v>1.3</v>
          </cell>
          <cell r="AS33">
            <v>1.1000000000000001</v>
          </cell>
          <cell r="AT33">
            <v>3060</v>
          </cell>
          <cell r="AU33">
            <v>3060</v>
          </cell>
          <cell r="AV33">
            <v>7567</v>
          </cell>
          <cell r="AW33">
            <v>7567</v>
          </cell>
        </row>
        <row r="34">
          <cell r="A34" t="str">
            <v>New Jersey</v>
          </cell>
          <cell r="B34" t="str">
            <v>NJ</v>
          </cell>
          <cell r="C34" t="str">
            <v>NEEP</v>
          </cell>
          <cell r="D34">
            <v>486307</v>
          </cell>
          <cell r="F34">
            <v>384349</v>
          </cell>
          <cell r="H34">
            <v>332658.82903738233</v>
          </cell>
          <cell r="I34">
            <v>371436</v>
          </cell>
          <cell r="K34">
            <v>482850</v>
          </cell>
          <cell r="M34">
            <v>413343.71206651576</v>
          </cell>
          <cell r="P34">
            <v>12.3</v>
          </cell>
          <cell r="Q34">
            <v>10.738095238095239</v>
          </cell>
          <cell r="T34">
            <v>9.1970299999999998</v>
          </cell>
          <cell r="V34">
            <v>9.1970299999999998</v>
          </cell>
          <cell r="W34">
            <v>919703</v>
          </cell>
          <cell r="X34">
            <v>919703</v>
          </cell>
          <cell r="Z34" t="str">
            <v>N/A</v>
          </cell>
          <cell r="AA34" t="str">
            <v>N/A</v>
          </cell>
          <cell r="AB34" t="str">
            <v>N/A</v>
          </cell>
          <cell r="AC34" t="str">
            <v>N/A</v>
          </cell>
          <cell r="AH34" t="str">
            <v>N/A</v>
          </cell>
          <cell r="AI34" t="str">
            <v>N/A</v>
          </cell>
          <cell r="AJ34" t="str">
            <v>N/A</v>
          </cell>
          <cell r="AK34" t="str">
            <v>N/A</v>
          </cell>
        </row>
        <row r="35">
          <cell r="A35" t="str">
            <v>New Mexico</v>
          </cell>
          <cell r="B35" t="str">
            <v>NM</v>
          </cell>
          <cell r="C35" t="str">
            <v>SWEEP</v>
          </cell>
          <cell r="D35">
            <v>134341</v>
          </cell>
          <cell r="E35">
            <v>135000</v>
          </cell>
          <cell r="F35">
            <v>105061</v>
          </cell>
          <cell r="H35">
            <v>135000</v>
          </cell>
          <cell r="I35">
            <v>138812</v>
          </cell>
          <cell r="J35">
            <v>120404</v>
          </cell>
          <cell r="M35">
            <v>120404</v>
          </cell>
          <cell r="O35" t="str">
            <v>Data not yet available</v>
          </cell>
          <cell r="Q35">
            <v>0.75</v>
          </cell>
          <cell r="T35">
            <v>0.8</v>
          </cell>
          <cell r="U35">
            <v>0.9</v>
          </cell>
          <cell r="V35">
            <v>0.8</v>
          </cell>
          <cell r="W35">
            <v>80000</v>
          </cell>
          <cell r="X35">
            <v>80000</v>
          </cell>
          <cell r="Z35" t="str">
            <v>N/A</v>
          </cell>
          <cell r="AA35" t="str">
            <v>N/A</v>
          </cell>
          <cell r="AB35" t="str">
            <v>N/A</v>
          </cell>
          <cell r="AC35" t="str">
            <v>N/A</v>
          </cell>
          <cell r="AH35" t="str">
            <v>N/A</v>
          </cell>
          <cell r="AI35" t="str">
            <v>N/A</v>
          </cell>
          <cell r="AJ35" t="str">
            <v>N/A</v>
          </cell>
          <cell r="AK35" t="str">
            <v>N/A</v>
          </cell>
          <cell r="AP35" t="str">
            <v>N/A</v>
          </cell>
          <cell r="AQ35" t="str">
            <v>N/A</v>
          </cell>
          <cell r="AR35" t="str">
            <v>N/A</v>
          </cell>
          <cell r="AS35" t="str">
            <v>N/A</v>
          </cell>
        </row>
        <row r="36">
          <cell r="A36" t="str">
            <v>New York</v>
          </cell>
          <cell r="B36" t="str">
            <v>NY</v>
          </cell>
          <cell r="C36" t="str">
            <v>NEEP</v>
          </cell>
          <cell r="D36">
            <v>1597820</v>
          </cell>
          <cell r="E36">
            <v>1599900.02</v>
          </cell>
          <cell r="F36">
            <v>1726503.6</v>
          </cell>
          <cell r="H36">
            <v>1599900.02</v>
          </cell>
          <cell r="I36">
            <v>1445285</v>
          </cell>
          <cell r="J36">
            <v>1722962</v>
          </cell>
          <cell r="K36">
            <v>1976520</v>
          </cell>
          <cell r="M36">
            <v>1722962</v>
          </cell>
          <cell r="O36">
            <v>30.917847699999996</v>
          </cell>
          <cell r="P36">
            <v>35.400019299999997</v>
          </cell>
          <cell r="Q36">
            <v>30.917847699999996</v>
          </cell>
          <cell r="T36">
            <v>39.39725</v>
          </cell>
          <cell r="U36">
            <v>43.408050000000003</v>
          </cell>
          <cell r="V36">
            <v>39.39725</v>
          </cell>
          <cell r="W36">
            <v>3939725</v>
          </cell>
          <cell r="X36">
            <v>3939728.9</v>
          </cell>
          <cell r="AB36">
            <v>2</v>
          </cell>
          <cell r="AC36">
            <v>2.2000000000000002</v>
          </cell>
          <cell r="AF36">
            <v>3.9</v>
          </cell>
          <cell r="AJ36">
            <v>0.1</v>
          </cell>
          <cell r="AK36">
            <v>0.1</v>
          </cell>
          <cell r="AR36">
            <v>0.2</v>
          </cell>
          <cell r="AS36">
            <v>0.2</v>
          </cell>
        </row>
        <row r="37">
          <cell r="A37" t="str">
            <v>North Carolina</v>
          </cell>
          <cell r="B37" t="str">
            <v>NC</v>
          </cell>
          <cell r="C37" t="str">
            <v>SEEA</v>
          </cell>
          <cell r="D37">
            <v>961087</v>
          </cell>
          <cell r="E37">
            <v>758455</v>
          </cell>
          <cell r="F37">
            <v>1480768</v>
          </cell>
          <cell r="G37">
            <v>663.01099999999997</v>
          </cell>
          <cell r="H37">
            <v>759028.8442480634</v>
          </cell>
          <cell r="I37">
            <v>1445816</v>
          </cell>
          <cell r="J37">
            <v>984238</v>
          </cell>
          <cell r="K37">
            <v>1175862</v>
          </cell>
          <cell r="L37">
            <v>917.5</v>
          </cell>
          <cell r="M37">
            <v>928921.859817171</v>
          </cell>
          <cell r="N37" t="str">
            <v>&lt;Need to check line loss factors</v>
          </cell>
          <cell r="O37" t="str">
            <v>N/A</v>
          </cell>
          <cell r="P37">
            <v>1.3</v>
          </cell>
          <cell r="Q37">
            <v>1.1349206349206349</v>
          </cell>
          <cell r="U37">
            <v>1.4</v>
          </cell>
          <cell r="V37">
            <v>1.2564102564102564</v>
          </cell>
          <cell r="W37">
            <v>125641.02564102564</v>
          </cell>
          <cell r="X37">
            <v>125641.02564102564</v>
          </cell>
          <cell r="Z37" t="str">
            <v>N/A</v>
          </cell>
          <cell r="AA37" t="str">
            <v>N/A</v>
          </cell>
          <cell r="AB37" t="str">
            <v>N/A</v>
          </cell>
          <cell r="AC37" t="str">
            <v>N/A</v>
          </cell>
          <cell r="AF37">
            <v>0</v>
          </cell>
          <cell r="AG37" t="str">
            <v>N/A</v>
          </cell>
          <cell r="AH37" t="str">
            <v>N/A</v>
          </cell>
          <cell r="AI37" t="str">
            <v>N/A</v>
          </cell>
          <cell r="AJ37" t="str">
            <v>N/A</v>
          </cell>
          <cell r="AK37" t="str">
            <v>N/A</v>
          </cell>
          <cell r="AN37">
            <v>0</v>
          </cell>
          <cell r="AO37" t="str">
            <v>N/A</v>
          </cell>
          <cell r="AP37" t="str">
            <v>N/A</v>
          </cell>
          <cell r="AQ37" t="str">
            <v>N/A</v>
          </cell>
          <cell r="AR37" t="str">
            <v>N/A</v>
          </cell>
          <cell r="AS37" t="str">
            <v>N/A</v>
          </cell>
          <cell r="AV37">
            <v>0</v>
          </cell>
          <cell r="AW37" t="str">
            <v>N/A</v>
          </cell>
        </row>
        <row r="38">
          <cell r="A38" t="str">
            <v>North Dakota</v>
          </cell>
          <cell r="B38" t="str">
            <v>ND</v>
          </cell>
          <cell r="C38" t="str">
            <v>MEEA</v>
          </cell>
          <cell r="D38">
            <v>3107</v>
          </cell>
          <cell r="E38" t="str">
            <v>-</v>
          </cell>
          <cell r="F38" t="str">
            <v>-</v>
          </cell>
          <cell r="H38">
            <v>1761.3177531125955</v>
          </cell>
          <cell r="I38">
            <v>1798</v>
          </cell>
          <cell r="M38">
            <v>1761.3177531125955</v>
          </cell>
          <cell r="Q38">
            <v>0.1</v>
          </cell>
          <cell r="V38">
            <v>0.1</v>
          </cell>
          <cell r="W38">
            <v>10000</v>
          </cell>
          <cell r="X38">
            <v>10000</v>
          </cell>
          <cell r="Z38" t="str">
            <v>N/A</v>
          </cell>
          <cell r="AA38" t="str">
            <v>N/A</v>
          </cell>
          <cell r="AB38" t="str">
            <v>N/A</v>
          </cell>
          <cell r="AC38" t="str">
            <v>N/A</v>
          </cell>
          <cell r="AH38" t="str">
            <v>N/A</v>
          </cell>
          <cell r="AI38" t="str">
            <v>N/A</v>
          </cell>
          <cell r="AJ38" t="str">
            <v>N/A</v>
          </cell>
          <cell r="AK38" t="str">
            <v>N/A</v>
          </cell>
          <cell r="AP38" t="str">
            <v>N/A</v>
          </cell>
          <cell r="AQ38" t="str">
            <v>N/A</v>
          </cell>
          <cell r="AR38" t="str">
            <v>N/A</v>
          </cell>
          <cell r="AS38" t="str">
            <v>N/A</v>
          </cell>
        </row>
        <row r="39">
          <cell r="A39" t="str">
            <v>Ohio</v>
          </cell>
          <cell r="B39" t="str">
            <v>OH</v>
          </cell>
          <cell r="C39" t="str">
            <v>MEEA</v>
          </cell>
          <cell r="D39">
            <v>1484060</v>
          </cell>
          <cell r="H39">
            <v>1284472.3462822009</v>
          </cell>
          <cell r="I39">
            <v>1240781</v>
          </cell>
          <cell r="K39">
            <v>1691721</v>
          </cell>
          <cell r="M39">
            <v>1448197.6554227567</v>
          </cell>
          <cell r="Q39">
            <v>7.1135532081818189</v>
          </cell>
          <cell r="V39">
            <v>7.1135532081818189</v>
          </cell>
          <cell r="W39">
            <v>711355.32081818185</v>
          </cell>
          <cell r="X39">
            <v>711355.32081818185</v>
          </cell>
        </row>
        <row r="40">
          <cell r="A40" t="str">
            <v>Oklahoma</v>
          </cell>
          <cell r="B40" t="str">
            <v>OK</v>
          </cell>
          <cell r="C40" t="str">
            <v>SPEER</v>
          </cell>
          <cell r="D40">
            <v>207165</v>
          </cell>
          <cell r="E40">
            <v>236027</v>
          </cell>
          <cell r="F40">
            <v>277892</v>
          </cell>
          <cell r="H40">
            <v>236027</v>
          </cell>
          <cell r="I40">
            <v>267842</v>
          </cell>
          <cell r="J40">
            <v>254425</v>
          </cell>
          <cell r="K40">
            <v>299752</v>
          </cell>
          <cell r="M40">
            <v>254425</v>
          </cell>
          <cell r="O40">
            <v>3.105</v>
          </cell>
          <cell r="P40">
            <v>3.7010000000000001</v>
          </cell>
          <cell r="Q40">
            <v>3.105</v>
          </cell>
          <cell r="T40">
            <v>4.7649999999999997</v>
          </cell>
          <cell r="U40">
            <v>5.4390000000000001</v>
          </cell>
          <cell r="V40">
            <v>4.7649999999999997</v>
          </cell>
          <cell r="W40">
            <v>476499.99999999994</v>
          </cell>
          <cell r="X40">
            <v>476499.99999999994</v>
          </cell>
          <cell r="Z40" t="str">
            <v>N/A</v>
          </cell>
          <cell r="AA40" t="str">
            <v>N/A</v>
          </cell>
          <cell r="AB40" t="str">
            <v>N/A</v>
          </cell>
          <cell r="AC40" t="str">
            <v>N/A</v>
          </cell>
          <cell r="AH40" t="str">
            <v>N/A</v>
          </cell>
          <cell r="AI40" t="str">
            <v>N/A</v>
          </cell>
          <cell r="AJ40" t="str">
            <v>N/A</v>
          </cell>
          <cell r="AK40" t="str">
            <v>N/A</v>
          </cell>
        </row>
        <row r="41">
          <cell r="A41" t="str">
            <v>Oregon</v>
          </cell>
          <cell r="B41" t="str">
            <v>OR</v>
          </cell>
          <cell r="C41" t="str">
            <v>NEEA</v>
          </cell>
          <cell r="D41">
            <v>562181</v>
          </cell>
          <cell r="E41">
            <v>468346.14299999998</v>
          </cell>
          <cell r="F41">
            <v>521476.364</v>
          </cell>
          <cell r="G41">
            <v>79703.563815996094</v>
          </cell>
          <cell r="H41">
            <v>537330.5665555069</v>
          </cell>
          <cell r="I41">
            <v>619808</v>
          </cell>
          <cell r="J41">
            <v>510134</v>
          </cell>
          <cell r="K41">
            <v>574822</v>
          </cell>
          <cell r="L41">
            <v>74801</v>
          </cell>
          <cell r="M41">
            <v>574167.3913353784</v>
          </cell>
          <cell r="N41" t="str">
            <v>&lt;Includes 50,512 of C&amp;S</v>
          </cell>
          <cell r="O41">
            <v>6.7175219999999998</v>
          </cell>
          <cell r="P41">
            <v>7.6153380000000004</v>
          </cell>
          <cell r="Q41">
            <v>6.7175219999999998</v>
          </cell>
          <cell r="T41">
            <v>6.8</v>
          </cell>
          <cell r="U41">
            <v>7.6</v>
          </cell>
          <cell r="V41">
            <v>6.8</v>
          </cell>
          <cell r="W41">
            <v>680000</v>
          </cell>
          <cell r="X41">
            <v>680000</v>
          </cell>
          <cell r="AN41">
            <v>0</v>
          </cell>
        </row>
        <row r="42">
          <cell r="A42" t="str">
            <v>Pennsylvania</v>
          </cell>
          <cell r="B42" t="str">
            <v>PA</v>
          </cell>
          <cell r="C42" t="str">
            <v>NEEP</v>
          </cell>
          <cell r="D42">
            <v>1046969</v>
          </cell>
          <cell r="E42">
            <v>1058768</v>
          </cell>
          <cell r="F42">
            <v>1515277</v>
          </cell>
          <cell r="H42">
            <v>1058768</v>
          </cell>
          <cell r="I42">
            <v>1260325</v>
          </cell>
          <cell r="J42">
            <v>797448</v>
          </cell>
          <cell r="K42">
            <v>1057159</v>
          </cell>
          <cell r="M42">
            <v>797448</v>
          </cell>
          <cell r="O42" t="str">
            <v>N/A</v>
          </cell>
          <cell r="P42">
            <v>0.873</v>
          </cell>
          <cell r="Q42">
            <v>0.76214285714285712</v>
          </cell>
          <cell r="T42">
            <v>0.17757999999999999</v>
          </cell>
          <cell r="U42">
            <v>0.89930999999999994</v>
          </cell>
          <cell r="V42">
            <v>0.80707307692307695</v>
          </cell>
          <cell r="W42">
            <v>80707.307692307688</v>
          </cell>
          <cell r="X42">
            <v>80707.307692307688</v>
          </cell>
          <cell r="Z42" t="str">
            <v>N/A</v>
          </cell>
          <cell r="AA42" t="str">
            <v>N/A</v>
          </cell>
          <cell r="AB42" t="str">
            <v>N/A</v>
          </cell>
          <cell r="AC42" t="str">
            <v>N/A</v>
          </cell>
          <cell r="AF42">
            <v>0</v>
          </cell>
          <cell r="AG42" t="str">
            <v>N/A</v>
          </cell>
          <cell r="AH42" t="str">
            <v>N/A</v>
          </cell>
          <cell r="AI42" t="str">
            <v>N/A</v>
          </cell>
          <cell r="AJ42" t="str">
            <v>N/A</v>
          </cell>
          <cell r="AK42" t="str">
            <v>N/A</v>
          </cell>
          <cell r="AN42">
            <v>0</v>
          </cell>
          <cell r="AO42" t="str">
            <v>N/A</v>
          </cell>
          <cell r="AV42">
            <v>0</v>
          </cell>
          <cell r="AW42" t="str">
            <v>N/A</v>
          </cell>
        </row>
        <row r="43">
          <cell r="A43" t="str">
            <v>Rhode Island</v>
          </cell>
          <cell r="B43" t="str">
            <v>RI</v>
          </cell>
          <cell r="C43" t="str">
            <v>NEEP</v>
          </cell>
          <cell r="D43">
            <v>250388</v>
          </cell>
          <cell r="E43">
            <v>214329</v>
          </cell>
          <cell r="H43">
            <v>214329</v>
          </cell>
          <cell r="I43">
            <v>234076</v>
          </cell>
          <cell r="J43">
            <v>232032</v>
          </cell>
          <cell r="M43">
            <v>232032</v>
          </cell>
          <cell r="N43" t="str">
            <v>&lt;They have a weird note about line losses</v>
          </cell>
          <cell r="O43">
            <v>4.1782000000000004</v>
          </cell>
          <cell r="Q43">
            <v>4.1782000000000004</v>
          </cell>
          <cell r="T43">
            <v>4.5999999999999996</v>
          </cell>
          <cell r="V43">
            <v>4.5999999999999996</v>
          </cell>
          <cell r="W43">
            <v>459999.99999999994</v>
          </cell>
          <cell r="X43">
            <v>459999.99999999994</v>
          </cell>
          <cell r="Z43" t="str">
            <v>N/A</v>
          </cell>
          <cell r="AA43" t="str">
            <v>N/A</v>
          </cell>
          <cell r="AB43" t="str">
            <v>N/A</v>
          </cell>
          <cell r="AC43" t="str">
            <v>N/A</v>
          </cell>
          <cell r="AH43" t="str">
            <v>N/A</v>
          </cell>
          <cell r="AI43" t="str">
            <v>N/A</v>
          </cell>
          <cell r="AJ43" t="str">
            <v>N/A</v>
          </cell>
          <cell r="AK43" t="str">
            <v>N/A</v>
          </cell>
          <cell r="AP43" t="str">
            <v>N/A</v>
          </cell>
          <cell r="AQ43" t="str">
            <v>N/A</v>
          </cell>
          <cell r="AR43" t="str">
            <v>N/A</v>
          </cell>
          <cell r="AS43" t="str">
            <v>N/A</v>
          </cell>
        </row>
        <row r="44">
          <cell r="A44" t="str">
            <v>South Carolina</v>
          </cell>
          <cell r="B44" t="str">
            <v>SC</v>
          </cell>
          <cell r="C44" t="str">
            <v>SEEA</v>
          </cell>
          <cell r="D44">
            <v>352299</v>
          </cell>
          <cell r="H44">
            <v>304919.15631637065</v>
          </cell>
          <cell r="I44">
            <v>1089888</v>
          </cell>
          <cell r="M44">
            <v>304919.15631637065</v>
          </cell>
          <cell r="Q44">
            <v>0</v>
          </cell>
          <cell r="V44">
            <v>0</v>
          </cell>
          <cell r="W44">
            <v>0</v>
          </cell>
          <cell r="X44">
            <v>0</v>
          </cell>
        </row>
        <row r="45">
          <cell r="A45" t="str">
            <v>South Dakota</v>
          </cell>
          <cell r="B45" t="str">
            <v>SD</v>
          </cell>
          <cell r="C45" t="str">
            <v>MEEA</v>
          </cell>
          <cell r="D45">
            <v>23467</v>
          </cell>
          <cell r="E45" t="str">
            <v>N/A</v>
          </cell>
          <cell r="F45">
            <v>41257</v>
          </cell>
          <cell r="H45">
            <v>35708.445474283224</v>
          </cell>
          <cell r="I45">
            <v>31410</v>
          </cell>
          <cell r="K45">
            <v>36715</v>
          </cell>
          <cell r="M45">
            <v>29936.95444769043</v>
          </cell>
          <cell r="N45" t="str">
            <v>&lt;Includes DR</v>
          </cell>
          <cell r="O45" t="str">
            <v>N/A</v>
          </cell>
          <cell r="P45">
            <v>0.7</v>
          </cell>
          <cell r="Q45">
            <v>0.61111111111111105</v>
          </cell>
          <cell r="U45">
            <v>0.4</v>
          </cell>
          <cell r="V45">
            <v>0.35897435897435903</v>
          </cell>
          <cell r="W45">
            <v>35897.435897435906</v>
          </cell>
          <cell r="X45">
            <v>35897.435897435906</v>
          </cell>
          <cell r="Z45" t="str">
            <v>N/A</v>
          </cell>
          <cell r="AA45" t="str">
            <v>N/A</v>
          </cell>
          <cell r="AB45" t="str">
            <v>N/A</v>
          </cell>
          <cell r="AC45" t="str">
            <v>N/A</v>
          </cell>
          <cell r="AH45" t="str">
            <v>N/A</v>
          </cell>
          <cell r="AI45" t="str">
            <v>N/A</v>
          </cell>
          <cell r="AJ45" t="str">
            <v>N/A</v>
          </cell>
          <cell r="AK45" t="str">
            <v>N/A</v>
          </cell>
          <cell r="AP45" t="str">
            <v>N/A</v>
          </cell>
          <cell r="AQ45" t="str">
            <v>N/A</v>
          </cell>
          <cell r="AR45" t="str">
            <v>N/A</v>
          </cell>
          <cell r="AS45" t="str">
            <v>N/A</v>
          </cell>
        </row>
        <row r="46">
          <cell r="A46" t="str">
            <v>Tennessee</v>
          </cell>
          <cell r="B46" t="str">
            <v>TN</v>
          </cell>
          <cell r="C46" t="str">
            <v>SEEA</v>
          </cell>
          <cell r="D46">
            <v>226798</v>
          </cell>
          <cell r="G46">
            <v>219442.03818567999</v>
          </cell>
          <cell r="H46">
            <v>189929.80719196575</v>
          </cell>
          <cell r="I46">
            <v>219443</v>
          </cell>
          <cell r="L46">
            <v>209512</v>
          </cell>
          <cell r="M46">
            <v>189929.80719196575</v>
          </cell>
          <cell r="Q46">
            <v>0</v>
          </cell>
          <cell r="V46">
            <v>0</v>
          </cell>
          <cell r="W46">
            <v>0</v>
          </cell>
          <cell r="X46">
            <v>0</v>
          </cell>
        </row>
        <row r="47">
          <cell r="A47" t="str">
            <v>Texas</v>
          </cell>
          <cell r="B47" t="str">
            <v>TX</v>
          </cell>
          <cell r="C47" t="str">
            <v>SPEER</v>
          </cell>
          <cell r="D47">
            <v>903120</v>
          </cell>
          <cell r="F47">
            <v>595115.07999999996</v>
          </cell>
          <cell r="G47">
            <v>225351</v>
          </cell>
          <cell r="H47">
            <v>740430.48675627634</v>
          </cell>
          <cell r="I47">
            <v>882111</v>
          </cell>
          <cell r="K47">
            <v>935568</v>
          </cell>
          <cell r="M47">
            <v>800892.92743221705</v>
          </cell>
          <cell r="Q47">
            <v>0</v>
          </cell>
          <cell r="V47">
            <v>0</v>
          </cell>
          <cell r="W47">
            <v>0</v>
          </cell>
          <cell r="X47">
            <v>0</v>
          </cell>
          <cell r="Z47" t="str">
            <v>N/A</v>
          </cell>
          <cell r="AA47" t="str">
            <v>N/A</v>
          </cell>
          <cell r="AB47" t="str">
            <v>N/A</v>
          </cell>
          <cell r="AC47" t="str">
            <v>N/A</v>
          </cell>
          <cell r="AH47" t="str">
            <v>N/A</v>
          </cell>
          <cell r="AI47" t="str">
            <v>N/A</v>
          </cell>
          <cell r="AJ47" t="str">
            <v>N/A</v>
          </cell>
          <cell r="AK47" t="str">
            <v>N/A</v>
          </cell>
          <cell r="AP47" t="str">
            <v>N/A</v>
          </cell>
          <cell r="AQ47" t="str">
            <v>N/A</v>
          </cell>
          <cell r="AR47" t="str">
            <v>N/A</v>
          </cell>
          <cell r="AS47" t="str">
            <v>N/A</v>
          </cell>
        </row>
        <row r="48">
          <cell r="A48" t="str">
            <v>Utah</v>
          </cell>
          <cell r="B48" t="str">
            <v>UT</v>
          </cell>
          <cell r="C48" t="str">
            <v>SWEEP</v>
          </cell>
          <cell r="D48">
            <v>229573</v>
          </cell>
          <cell r="E48">
            <v>232299</v>
          </cell>
          <cell r="F48">
            <v>308497</v>
          </cell>
          <cell r="H48">
            <v>232299</v>
          </cell>
          <cell r="I48">
            <v>297830</v>
          </cell>
          <cell r="J48">
            <v>254907</v>
          </cell>
          <cell r="K48">
            <v>343650</v>
          </cell>
          <cell r="M48">
            <v>254907</v>
          </cell>
          <cell r="N48" t="str">
            <v>&lt;Includes some C&amp;S but no figure given</v>
          </cell>
          <cell r="O48">
            <v>8.27</v>
          </cell>
          <cell r="P48">
            <v>10.3375</v>
          </cell>
          <cell r="Q48">
            <v>8.27</v>
          </cell>
          <cell r="T48">
            <v>8.9</v>
          </cell>
          <cell r="V48">
            <v>8.9</v>
          </cell>
          <cell r="W48">
            <v>890000</v>
          </cell>
          <cell r="X48">
            <v>890000</v>
          </cell>
          <cell r="Z48" t="str">
            <v>N/A</v>
          </cell>
          <cell r="AA48" t="str">
            <v>N/A</v>
          </cell>
          <cell r="AB48" t="str">
            <v>N/A</v>
          </cell>
          <cell r="AC48" t="str">
            <v>N/A</v>
          </cell>
          <cell r="AH48" t="str">
            <v>N/A</v>
          </cell>
          <cell r="AI48" t="str">
            <v>N/A</v>
          </cell>
          <cell r="AJ48" t="str">
            <v>N/A</v>
          </cell>
          <cell r="AK48" t="str">
            <v>N/A</v>
          </cell>
          <cell r="AP48" t="str">
            <v>N/A</v>
          </cell>
          <cell r="AQ48" t="str">
            <v>N/A</v>
          </cell>
          <cell r="AR48" t="str">
            <v>N/A</v>
          </cell>
          <cell r="AS48" t="str">
            <v>N/A</v>
          </cell>
        </row>
        <row r="49">
          <cell r="A49" t="str">
            <v>Vermont</v>
          </cell>
          <cell r="B49" t="str">
            <v>VT</v>
          </cell>
          <cell r="C49" t="str">
            <v>NEEP</v>
          </cell>
          <cell r="D49">
            <v>111151</v>
          </cell>
          <cell r="E49">
            <v>138318</v>
          </cell>
          <cell r="H49">
            <v>138318</v>
          </cell>
          <cell r="I49">
            <v>135683</v>
          </cell>
          <cell r="J49">
            <v>183722</v>
          </cell>
          <cell r="M49">
            <v>183722</v>
          </cell>
          <cell r="O49">
            <v>0.75522</v>
          </cell>
          <cell r="Q49">
            <v>0.75522</v>
          </cell>
          <cell r="T49">
            <v>0.7</v>
          </cell>
          <cell r="U49">
            <v>0.7</v>
          </cell>
          <cell r="V49">
            <v>0.7</v>
          </cell>
          <cell r="W49">
            <v>70000</v>
          </cell>
          <cell r="X49">
            <v>287410</v>
          </cell>
          <cell r="Z49" t="str">
            <v>N/A</v>
          </cell>
          <cell r="AA49" t="str">
            <v>N/A</v>
          </cell>
          <cell r="AB49" t="str">
            <v>N/A</v>
          </cell>
          <cell r="AC49" t="str">
            <v>N/A</v>
          </cell>
          <cell r="AE49">
            <v>124584</v>
          </cell>
          <cell r="AF49">
            <v>217410</v>
          </cell>
          <cell r="AH49" t="str">
            <v>N/A</v>
          </cell>
          <cell r="AI49" t="str">
            <v>N/A</v>
          </cell>
          <cell r="AJ49" t="str">
            <v>N/A</v>
          </cell>
          <cell r="AK49" t="str">
            <v>N/A</v>
          </cell>
          <cell r="AP49">
            <v>0.5</v>
          </cell>
          <cell r="AQ49" t="str">
            <v>N/A</v>
          </cell>
          <cell r="AR49">
            <v>0.5</v>
          </cell>
          <cell r="AS49" t="str">
            <v>N/A</v>
          </cell>
        </row>
        <row r="50">
          <cell r="A50" t="str">
            <v>Virginia</v>
          </cell>
          <cell r="B50" t="str">
            <v>VA</v>
          </cell>
          <cell r="C50" t="str">
            <v>SEEA</v>
          </cell>
          <cell r="D50">
            <v>115027</v>
          </cell>
          <cell r="G50">
            <v>1188.13276898</v>
          </cell>
          <cell r="H50">
            <v>99557.295915126553</v>
          </cell>
          <cell r="I50">
            <v>231776</v>
          </cell>
          <cell r="L50">
            <v>635.1</v>
          </cell>
          <cell r="M50">
            <v>99557.295915126553</v>
          </cell>
          <cell r="Q50">
            <v>0</v>
          </cell>
          <cell r="V50">
            <v>0</v>
          </cell>
          <cell r="W50">
            <v>0</v>
          </cell>
          <cell r="X50">
            <v>0</v>
          </cell>
        </row>
        <row r="51">
          <cell r="A51" t="str">
            <v>Washington</v>
          </cell>
          <cell r="B51" t="str">
            <v>WA</v>
          </cell>
          <cell r="C51" t="str">
            <v>NEEA</v>
          </cell>
          <cell r="D51">
            <v>862551</v>
          </cell>
          <cell r="E51">
            <v>964707</v>
          </cell>
          <cell r="G51">
            <v>454514.52161895402</v>
          </cell>
          <cell r="H51">
            <v>1358094.9587100453</v>
          </cell>
          <cell r="I51">
            <v>949785</v>
          </cell>
          <cell r="K51">
            <v>934769</v>
          </cell>
          <cell r="L51">
            <v>461886</v>
          </cell>
          <cell r="M51">
            <v>1195606.4247204298</v>
          </cell>
          <cell r="N51" t="str">
            <v>&lt;At least 3/4 at meter, some gen. Excludes utilities with fewer than 25,000 retail customers, who account for about 15 percent of total retail load.</v>
          </cell>
          <cell r="O51">
            <v>5.7651789999999998</v>
          </cell>
          <cell r="Q51">
            <v>5.7651789999999998</v>
          </cell>
          <cell r="S51" t="str">
            <v>Includes only IOUs</v>
          </cell>
          <cell r="U51">
            <v>5.61</v>
          </cell>
          <cell r="V51">
            <v>5.0346153846153854</v>
          </cell>
          <cell r="W51">
            <v>503461.53846153856</v>
          </cell>
          <cell r="X51">
            <v>503461.53846153856</v>
          </cell>
        </row>
        <row r="52">
          <cell r="A52" t="str">
            <v>West Virginia</v>
          </cell>
          <cell r="B52" t="str">
            <v>WV</v>
          </cell>
          <cell r="C52" t="str">
            <v>No affiliation</v>
          </cell>
          <cell r="D52">
            <v>84920</v>
          </cell>
          <cell r="E52">
            <v>57925</v>
          </cell>
          <cell r="F52">
            <v>74879</v>
          </cell>
          <cell r="H52">
            <v>57925</v>
          </cell>
          <cell r="I52">
            <v>74877</v>
          </cell>
          <cell r="J52">
            <v>69770</v>
          </cell>
          <cell r="K52">
            <v>102011</v>
          </cell>
          <cell r="M52">
            <v>69770</v>
          </cell>
          <cell r="O52" t="str">
            <v>-</v>
          </cell>
          <cell r="P52" t="str">
            <v>-</v>
          </cell>
          <cell r="Q52">
            <v>0</v>
          </cell>
          <cell r="T52">
            <v>0</v>
          </cell>
          <cell r="U52">
            <v>0</v>
          </cell>
          <cell r="V52">
            <v>0</v>
          </cell>
          <cell r="W52">
            <v>0</v>
          </cell>
          <cell r="X52">
            <v>0</v>
          </cell>
          <cell r="Z52" t="str">
            <v>N/A</v>
          </cell>
          <cell r="AA52" t="str">
            <v>N/A</v>
          </cell>
          <cell r="AB52" t="str">
            <v>N/A</v>
          </cell>
          <cell r="AC52" t="str">
            <v>N/A</v>
          </cell>
          <cell r="AH52" t="str">
            <v>N/A</v>
          </cell>
          <cell r="AI52" t="str">
            <v>N/A</v>
          </cell>
          <cell r="AJ52" t="str">
            <v>N/A</v>
          </cell>
          <cell r="AK52" t="str">
            <v>N/A</v>
          </cell>
          <cell r="AP52" t="str">
            <v>N/A</v>
          </cell>
          <cell r="AQ52" t="str">
            <v>N/A</v>
          </cell>
          <cell r="AR52" t="str">
            <v>N/A</v>
          </cell>
          <cell r="AS52" t="str">
            <v>N/A</v>
          </cell>
        </row>
        <row r="53">
          <cell r="A53" t="str">
            <v>Wisconsin</v>
          </cell>
          <cell r="B53" t="str">
            <v>WI</v>
          </cell>
          <cell r="C53" t="str">
            <v>MEEA</v>
          </cell>
          <cell r="D53">
            <v>698325</v>
          </cell>
          <cell r="E53">
            <v>424177</v>
          </cell>
          <cell r="F53">
            <v>596652</v>
          </cell>
          <cell r="H53">
            <v>424177</v>
          </cell>
          <cell r="I53">
            <v>636921</v>
          </cell>
          <cell r="J53">
            <v>460743</v>
          </cell>
          <cell r="K53">
            <v>696954</v>
          </cell>
          <cell r="M53">
            <v>460743</v>
          </cell>
          <cell r="O53">
            <v>19.2</v>
          </cell>
          <cell r="P53">
            <v>25.9</v>
          </cell>
          <cell r="Q53">
            <v>19.2</v>
          </cell>
          <cell r="T53">
            <v>13.6</v>
          </cell>
          <cell r="U53">
            <v>18.399999999999999</v>
          </cell>
          <cell r="V53">
            <v>13.6</v>
          </cell>
          <cell r="W53">
            <v>1360000</v>
          </cell>
          <cell r="X53">
            <v>1360000</v>
          </cell>
          <cell r="Z53" t="str">
            <v>N/A</v>
          </cell>
          <cell r="AA53" t="str">
            <v>N/A</v>
          </cell>
          <cell r="AB53" t="str">
            <v>N/A</v>
          </cell>
          <cell r="AC53" t="str">
            <v>N/A</v>
          </cell>
          <cell r="AH53" t="str">
            <v>N/A</v>
          </cell>
          <cell r="AI53" t="str">
            <v>N/A</v>
          </cell>
          <cell r="AJ53" t="str">
            <v>N/A</v>
          </cell>
          <cell r="AK53" t="str">
            <v>N/A</v>
          </cell>
          <cell r="AP53" t="str">
            <v>N/A</v>
          </cell>
          <cell r="AQ53" t="str">
            <v>N/A</v>
          </cell>
          <cell r="AR53" t="str">
            <v>N/A</v>
          </cell>
          <cell r="AS53" t="str">
            <v>N/A</v>
          </cell>
        </row>
        <row r="54">
          <cell r="A54" t="str">
            <v>Wyoming</v>
          </cell>
          <cell r="B54" t="str">
            <v>WY</v>
          </cell>
          <cell r="C54" t="str">
            <v>SWEEP</v>
          </cell>
          <cell r="D54">
            <v>34763</v>
          </cell>
          <cell r="E54">
            <v>41264.9</v>
          </cell>
          <cell r="G54">
            <v>6691.9970300000004</v>
          </cell>
          <cell r="H54">
            <v>47056.906473078998</v>
          </cell>
          <cell r="I54">
            <v>43289</v>
          </cell>
          <cell r="J54">
            <v>40868.038999999997</v>
          </cell>
          <cell r="L54">
            <v>5406</v>
          </cell>
          <cell r="M54">
            <v>46274.038999999997</v>
          </cell>
          <cell r="Q54">
            <v>0</v>
          </cell>
          <cell r="V54">
            <v>0</v>
          </cell>
          <cell r="W54">
            <v>0</v>
          </cell>
          <cell r="X54">
            <v>0</v>
          </cell>
        </row>
        <row r="55">
          <cell r="A55" t="str">
            <v>Virgin Islands</v>
          </cell>
          <cell r="B55" t="str">
            <v>USVI</v>
          </cell>
          <cell r="H55">
            <v>0</v>
          </cell>
          <cell r="I55" t="str">
            <v>-</v>
          </cell>
          <cell r="M55">
            <v>0</v>
          </cell>
          <cell r="V55">
            <v>0</v>
          </cell>
          <cell r="W55">
            <v>0</v>
          </cell>
          <cell r="X55">
            <v>0</v>
          </cell>
        </row>
        <row r="56">
          <cell r="A56" t="str">
            <v>Puerto Rico</v>
          </cell>
          <cell r="B56" t="str">
            <v>PR</v>
          </cell>
          <cell r="H56">
            <v>0</v>
          </cell>
          <cell r="I56" t="str">
            <v>-</v>
          </cell>
          <cell r="M56">
            <v>0</v>
          </cell>
          <cell r="V56">
            <v>0</v>
          </cell>
          <cell r="W56">
            <v>0</v>
          </cell>
          <cell r="X56">
            <v>0</v>
          </cell>
        </row>
        <row r="57">
          <cell r="A57" t="str">
            <v>Guam</v>
          </cell>
          <cell r="B57" t="str">
            <v>GU</v>
          </cell>
          <cell r="H57">
            <v>0</v>
          </cell>
          <cell r="I57" t="str">
            <v>-</v>
          </cell>
          <cell r="M57">
            <v>0</v>
          </cell>
          <cell r="V57">
            <v>0</v>
          </cell>
          <cell r="W57">
            <v>0</v>
          </cell>
          <cell r="X57">
            <v>0</v>
          </cell>
        </row>
        <row r="58">
          <cell r="A58" t="str">
            <v>BPA &amp; NEEA</v>
          </cell>
          <cell r="B58" t="str">
            <v>BPA/NEEA</v>
          </cell>
          <cell r="C58" t="str">
            <v>N/A</v>
          </cell>
        </row>
        <row r="59">
          <cell r="N59" t="str">
            <v>increase over 2016</v>
          </cell>
        </row>
        <row r="60">
          <cell r="A60" t="str">
            <v>U.S. Total</v>
          </cell>
          <cell r="H60">
            <v>25417008.368823439</v>
          </cell>
          <cell r="M60">
            <v>27274907.915814064</v>
          </cell>
          <cell r="N60">
            <v>7.3096704381209923E-2</v>
          </cell>
          <cell r="Q60">
            <v>340.8883424399279</v>
          </cell>
          <cell r="V60">
            <v>360.76254415755915</v>
          </cell>
        </row>
      </sheetData>
      <sheetData sheetId="4"/>
      <sheetData sheetId="5"/>
      <sheetData sheetId="6"/>
      <sheetData sheetId="7"/>
      <sheetData sheetId="8"/>
      <sheetData sheetId="9"/>
      <sheetData sheetId="10"/>
      <sheetData sheetId="11"/>
      <sheetData sheetId="12"/>
      <sheetData sheetId="13">
        <row r="1">
          <cell r="B1" t="str">
            <v>2018 State</v>
          </cell>
          <cell r="C1" t="str">
            <v>Approx. annual electric savings target 
(2016-2020)</v>
          </cell>
          <cell r="D1" t="str">
            <v>Cost cap</v>
          </cell>
          <cell r="E1" t="str">
            <v>Natural gas</v>
          </cell>
          <cell r="F1" t="str">
            <v>2018 
EERS
Score
(3 pts.)</v>
          </cell>
          <cell r="V1" t="str">
            <v>2016 State</v>
          </cell>
          <cell r="W1" t="str">
            <v>Approx. annual electric savings target 
(2015-2020)</v>
          </cell>
          <cell r="X1" t="str">
            <v>Approx. % electric retail sales covered by EERS</v>
          </cell>
          <cell r="Y1" t="str">
            <v>Cost cap</v>
          </cell>
          <cell r="Z1" t="str">
            <v>Natural gas</v>
          </cell>
          <cell r="AA1" t="str">
            <v>2016 
EERS
Score
(3 pts.)</v>
          </cell>
        </row>
        <row r="2">
          <cell r="B2" t="str">
            <v>Massachusetts</v>
          </cell>
          <cell r="C2">
            <v>2.9000000000000001E-2</v>
          </cell>
          <cell r="D2"/>
          <cell r="E2" t="str">
            <v>•</v>
          </cell>
          <cell r="F2">
            <v>3</v>
          </cell>
          <cell r="V2" t="str">
            <v>Massachusetts</v>
          </cell>
          <cell r="W2">
            <v>2.9000000000000001E-2</v>
          </cell>
          <cell r="X2">
            <v>0.86243767078815992</v>
          </cell>
          <cell r="Y2"/>
          <cell r="Z2" t="str">
            <v>•</v>
          </cell>
          <cell r="AA2">
            <v>3</v>
          </cell>
        </row>
        <row r="3">
          <cell r="B3" t="str">
            <v>Rhode Island</v>
          </cell>
          <cell r="C3">
            <v>2.5999999999999999E-2</v>
          </cell>
          <cell r="D3"/>
          <cell r="E3" t="str">
            <v>•</v>
          </cell>
          <cell r="F3">
            <v>3</v>
          </cell>
          <cell r="V3" t="str">
            <v>Rhode Island</v>
          </cell>
          <cell r="W3">
            <v>2.5999999999999999E-2</v>
          </cell>
          <cell r="X3">
            <v>0.99459696646178741</v>
          </cell>
          <cell r="Y3"/>
          <cell r="Z3" t="str">
            <v>•</v>
          </cell>
          <cell r="AA3">
            <v>3</v>
          </cell>
        </row>
        <row r="4">
          <cell r="B4" t="str">
            <v>Arizona</v>
          </cell>
          <cell r="C4">
            <v>2.5000000000000001E-2</v>
          </cell>
          <cell r="D4"/>
          <cell r="E4" t="str">
            <v>•</v>
          </cell>
          <cell r="F4">
            <v>3</v>
          </cell>
          <cell r="V4" t="str">
            <v>Arizona</v>
          </cell>
          <cell r="W4">
            <v>2.5000000000000001E-2</v>
          </cell>
          <cell r="X4">
            <v>0.56256896549182234</v>
          </cell>
          <cell r="Y4"/>
          <cell r="Z4" t="str">
            <v>•</v>
          </cell>
          <cell r="AA4">
            <v>3</v>
          </cell>
        </row>
        <row r="5">
          <cell r="B5" t="str">
            <v>Maine</v>
          </cell>
          <cell r="C5">
            <v>2.4E-2</v>
          </cell>
          <cell r="D5"/>
          <cell r="E5" t="str">
            <v>•</v>
          </cell>
          <cell r="F5">
            <v>2.5</v>
          </cell>
          <cell r="V5" t="str">
            <v>Maine</v>
          </cell>
          <cell r="W5">
            <v>2.4E-2</v>
          </cell>
          <cell r="X5">
            <v>1</v>
          </cell>
          <cell r="Y5"/>
          <cell r="Z5" t="str">
            <v>•</v>
          </cell>
          <cell r="AA5">
            <v>3</v>
          </cell>
        </row>
        <row r="6">
          <cell r="B6" t="str">
            <v>Vermont</v>
          </cell>
          <cell r="C6">
            <v>2.1000000000000001E-2</v>
          </cell>
          <cell r="D6"/>
          <cell r="E6" t="str">
            <v>•</v>
          </cell>
          <cell r="F6">
            <v>2.5</v>
          </cell>
          <cell r="V6" t="str">
            <v>Vermont</v>
          </cell>
          <cell r="W6">
            <v>2.1000000000000001E-2</v>
          </cell>
          <cell r="X6">
            <v>1</v>
          </cell>
          <cell r="Y6"/>
          <cell r="Z6" t="str">
            <v>•</v>
          </cell>
          <cell r="AA6">
            <v>3</v>
          </cell>
        </row>
        <row r="7">
          <cell r="B7" t="str">
            <v>New York</v>
          </cell>
          <cell r="C7">
            <v>0.02</v>
          </cell>
          <cell r="D7"/>
          <cell r="E7" t="str">
            <v>•</v>
          </cell>
          <cell r="F7">
            <v>2.5</v>
          </cell>
          <cell r="V7" t="str">
            <v>Maryland</v>
          </cell>
          <cell r="W7">
            <v>0.02</v>
          </cell>
          <cell r="X7">
            <v>1</v>
          </cell>
          <cell r="Y7"/>
          <cell r="Z7"/>
          <cell r="AA7">
            <v>2.5</v>
          </cell>
        </row>
        <row r="8">
          <cell r="B8" t="str">
            <v>Maryland</v>
          </cell>
          <cell r="C8">
            <v>0.02</v>
          </cell>
          <cell r="D8"/>
          <cell r="E8"/>
          <cell r="F8">
            <v>2</v>
          </cell>
          <cell r="V8" t="str">
            <v>Connecticut</v>
          </cell>
          <cell r="W8">
            <v>1.4999999999999999E-2</v>
          </cell>
          <cell r="X8">
            <v>0.93248453818354549</v>
          </cell>
          <cell r="Y8"/>
          <cell r="Z8" t="str">
            <v>•</v>
          </cell>
          <cell r="AA8">
            <v>2</v>
          </cell>
        </row>
        <row r="9">
          <cell r="B9" t="str">
            <v>Illinois</v>
          </cell>
          <cell r="C9">
            <v>1.7000000000000001E-2</v>
          </cell>
          <cell r="D9" t="str">
            <v>•</v>
          </cell>
          <cell r="E9" t="str">
            <v>•</v>
          </cell>
          <cell r="F9">
            <v>2</v>
          </cell>
          <cell r="V9" t="str">
            <v>Minnesota</v>
          </cell>
          <cell r="W9">
            <v>1.4999999999999999E-2</v>
          </cell>
          <cell r="X9">
            <v>0.86</v>
          </cell>
          <cell r="Y9"/>
          <cell r="Z9" t="str">
            <v>•</v>
          </cell>
          <cell r="AA9">
            <v>2</v>
          </cell>
        </row>
        <row r="10">
          <cell r="B10" t="str">
            <v>Connecticut</v>
          </cell>
          <cell r="C10">
            <v>1.4999999999999999E-2</v>
          </cell>
          <cell r="D10"/>
          <cell r="E10" t="str">
            <v>•</v>
          </cell>
          <cell r="F10">
            <v>2</v>
          </cell>
          <cell r="V10" t="str">
            <v>Washington</v>
          </cell>
          <cell r="W10">
            <v>1.4999999999999999E-2</v>
          </cell>
          <cell r="X10">
            <v>0.78949825889899949</v>
          </cell>
          <cell r="Y10"/>
          <cell r="Z10"/>
          <cell r="AA10">
            <v>1.5</v>
          </cell>
        </row>
        <row r="11">
          <cell r="B11" t="str">
            <v>Minnesota</v>
          </cell>
          <cell r="C11">
            <v>1.4999999999999999E-2</v>
          </cell>
          <cell r="D11"/>
          <cell r="E11" t="str">
            <v>•</v>
          </cell>
          <cell r="F11">
            <v>2</v>
          </cell>
          <cell r="V11" t="str">
            <v>Hawaii</v>
          </cell>
          <cell r="W11">
            <v>1.4E-2</v>
          </cell>
          <cell r="X11">
            <v>1.0000102393693513</v>
          </cell>
          <cell r="Y11"/>
          <cell r="Z11"/>
          <cell r="AA11">
            <v>1.5</v>
          </cell>
        </row>
        <row r="12">
          <cell r="B12" t="str">
            <v>New Jersey</v>
          </cell>
          <cell r="C12">
            <v>1.4999999999999999E-2</v>
          </cell>
          <cell r="D12"/>
          <cell r="E12" t="str">
            <v>•</v>
          </cell>
          <cell r="F12">
            <v>2</v>
          </cell>
          <cell r="V12" t="str">
            <v>Colorado</v>
          </cell>
          <cell r="W12">
            <v>1.2999999999999999E-2</v>
          </cell>
          <cell r="X12">
            <v>0.56922077069005272</v>
          </cell>
          <cell r="Y12"/>
          <cell r="Z12" t="str">
            <v>•</v>
          </cell>
          <cell r="AA12">
            <v>1.5</v>
          </cell>
        </row>
        <row r="13">
          <cell r="B13" t="str">
            <v>Washington</v>
          </cell>
          <cell r="C13">
            <v>1.4999999999999999E-2</v>
          </cell>
          <cell r="D13"/>
          <cell r="E13"/>
          <cell r="F13">
            <v>1.5</v>
          </cell>
          <cell r="V13" t="str">
            <v>Oregon</v>
          </cell>
          <cell r="W13">
            <v>1.2999999999999999E-2</v>
          </cell>
          <cell r="X13">
            <v>0.68849940060046044</v>
          </cell>
          <cell r="Y13"/>
          <cell r="Z13" t="str">
            <v>•</v>
          </cell>
          <cell r="AA13">
            <v>1.5</v>
          </cell>
        </row>
        <row r="14">
          <cell r="B14" t="str">
            <v>Colorado</v>
          </cell>
          <cell r="C14">
            <v>1.6E-2</v>
          </cell>
          <cell r="D14"/>
          <cell r="E14" t="str">
            <v>•</v>
          </cell>
          <cell r="F14">
            <v>2</v>
          </cell>
          <cell r="V14" t="str">
            <v>California</v>
          </cell>
          <cell r="W14">
            <v>1.2E-2</v>
          </cell>
          <cell r="X14">
            <v>0.7819868580189191</v>
          </cell>
          <cell r="Y14"/>
          <cell r="Z14" t="str">
            <v>•</v>
          </cell>
          <cell r="AA14">
            <v>1.5</v>
          </cell>
        </row>
        <row r="15">
          <cell r="B15" t="str">
            <v>Oregon</v>
          </cell>
          <cell r="C15">
            <v>1.2999999999999999E-2</v>
          </cell>
          <cell r="D15"/>
          <cell r="E15" t="str">
            <v>•</v>
          </cell>
          <cell r="F15">
            <v>1.5</v>
          </cell>
          <cell r="V15" t="str">
            <v>Iowa</v>
          </cell>
          <cell r="W15">
            <v>1.2E-2</v>
          </cell>
          <cell r="X15">
            <v>0.74338330263693619</v>
          </cell>
          <cell r="Y15"/>
          <cell r="Z15" t="str">
            <v>•</v>
          </cell>
          <cell r="AA15">
            <v>1.5</v>
          </cell>
        </row>
        <row r="16">
          <cell r="B16" t="str">
            <v>California</v>
          </cell>
          <cell r="C16">
            <v>0.01</v>
          </cell>
          <cell r="D16"/>
          <cell r="E16" t="str">
            <v>•</v>
          </cell>
          <cell r="F16">
            <v>1.5</v>
          </cell>
          <cell r="V16" t="str">
            <v>Michigan</v>
          </cell>
          <cell r="W16">
            <v>0.01</v>
          </cell>
          <cell r="X16">
            <v>1</v>
          </cell>
          <cell r="Y16" t="str">
            <v>•</v>
          </cell>
          <cell r="Z16" t="str">
            <v>•</v>
          </cell>
          <cell r="AA16">
            <v>1.5</v>
          </cell>
        </row>
        <row r="17">
          <cell r="B17" t="str">
            <v>Michigan</v>
          </cell>
          <cell r="C17">
            <v>0.01</v>
          </cell>
          <cell r="D17"/>
          <cell r="E17" t="str">
            <v>•</v>
          </cell>
          <cell r="F17">
            <v>1.5</v>
          </cell>
          <cell r="V17" t="str">
            <v>New Hampshire</v>
          </cell>
          <cell r="W17">
            <v>0.01</v>
          </cell>
          <cell r="X17">
            <v>1</v>
          </cell>
          <cell r="Y17"/>
          <cell r="Z17" t="str">
            <v>•</v>
          </cell>
          <cell r="AA17">
            <v>1.5</v>
          </cell>
        </row>
        <row r="18">
          <cell r="B18" t="str">
            <v>New Hampshire</v>
          </cell>
          <cell r="C18">
            <v>0.01</v>
          </cell>
          <cell r="D18"/>
          <cell r="E18" t="str">
            <v>•</v>
          </cell>
          <cell r="F18">
            <v>1.5</v>
          </cell>
          <cell r="V18" t="str">
            <v>Arkansas</v>
          </cell>
          <cell r="W18">
            <v>8.9999999999999993E-3</v>
          </cell>
          <cell r="X18">
            <v>0.52629487823431342</v>
          </cell>
          <cell r="Y18"/>
          <cell r="Z18" t="str">
            <v>•</v>
          </cell>
          <cell r="AA18">
            <v>1</v>
          </cell>
        </row>
        <row r="19">
          <cell r="B19" t="str">
            <v>Hawaii</v>
          </cell>
          <cell r="C19">
            <v>1.4E-2</v>
          </cell>
          <cell r="D19"/>
          <cell r="E19"/>
          <cell r="F19">
            <v>1</v>
          </cell>
          <cell r="V19" t="str">
            <v>Wisconsin</v>
          </cell>
          <cell r="W19">
            <v>8.0000000000000002E-3</v>
          </cell>
          <cell r="X19">
            <v>1</v>
          </cell>
          <cell r="Y19" t="str">
            <v>•</v>
          </cell>
          <cell r="Z19" t="str">
            <v>•</v>
          </cell>
          <cell r="AA19">
            <v>1</v>
          </cell>
        </row>
        <row r="20">
          <cell r="B20" t="str">
            <v>Nevada</v>
          </cell>
          <cell r="C20">
            <v>1.0999999999999999E-2</v>
          </cell>
          <cell r="D20"/>
          <cell r="E20"/>
          <cell r="F20">
            <v>1</v>
          </cell>
          <cell r="V20" t="str">
            <v>New York</v>
          </cell>
          <cell r="W20">
            <v>7.0000000000000001E-3</v>
          </cell>
          <cell r="X20">
            <v>1</v>
          </cell>
          <cell r="Y20"/>
          <cell r="Z20" t="str">
            <v>•</v>
          </cell>
          <cell r="AA20">
            <v>1</v>
          </cell>
        </row>
        <row r="21">
          <cell r="B21" t="str">
            <v>Ohio</v>
          </cell>
          <cell r="C21">
            <v>0.01</v>
          </cell>
          <cell r="D21"/>
          <cell r="E21"/>
          <cell r="F21">
            <v>1</v>
          </cell>
          <cell r="V21" t="str">
            <v>Illinois</v>
          </cell>
          <cell r="W21">
            <v>6.4999999999999997E-3</v>
          </cell>
          <cell r="X21">
            <v>0.89452757648857872</v>
          </cell>
          <cell r="Y21" t="str">
            <v>•</v>
          </cell>
          <cell r="Z21" t="str">
            <v>•</v>
          </cell>
          <cell r="AA21">
            <v>1</v>
          </cell>
        </row>
        <row r="22">
          <cell r="B22" t="str">
            <v>Arkansas</v>
          </cell>
          <cell r="C22">
            <v>1.2E-2</v>
          </cell>
          <cell r="D22"/>
          <cell r="E22" t="str">
            <v>•</v>
          </cell>
          <cell r="F22">
            <v>1.5</v>
          </cell>
          <cell r="V22" t="str">
            <v>Pennsylvania</v>
          </cell>
          <cell r="W22">
            <v>8.0000000000000002E-3</v>
          </cell>
          <cell r="X22">
            <v>0.96597165277777775</v>
          </cell>
          <cell r="Y22" t="str">
            <v>•</v>
          </cell>
          <cell r="Z22"/>
          <cell r="AA22">
            <v>0.5</v>
          </cell>
        </row>
        <row r="23">
          <cell r="B23" t="str">
            <v>Wisconsin</v>
          </cell>
          <cell r="C23">
            <v>8.0000000000000002E-3</v>
          </cell>
          <cell r="D23" t="str">
            <v>•</v>
          </cell>
          <cell r="E23" t="str">
            <v>•</v>
          </cell>
          <cell r="F23">
            <v>1</v>
          </cell>
          <cell r="V23" t="str">
            <v>New Mexico</v>
          </cell>
          <cell r="W23">
            <v>6.0000000000000001E-3</v>
          </cell>
          <cell r="X23">
            <v>0.67680100738573201</v>
          </cell>
          <cell r="Y23"/>
          <cell r="Z23"/>
          <cell r="AA23">
            <v>0.5</v>
          </cell>
        </row>
        <row r="24">
          <cell r="B24" t="str">
            <v>Iowa</v>
          </cell>
          <cell r="C24">
            <v>6.0000000000000001E-3</v>
          </cell>
          <cell r="D24"/>
          <cell r="E24" t="str">
            <v>•</v>
          </cell>
          <cell r="F24">
            <v>1</v>
          </cell>
          <cell r="V24" t="str">
            <v>Ohio</v>
          </cell>
          <cell r="W24">
            <v>6.0000000000000001E-3</v>
          </cell>
          <cell r="X24">
            <v>0.89</v>
          </cell>
          <cell r="Y24"/>
          <cell r="Z24"/>
          <cell r="AA24">
            <v>0.5</v>
          </cell>
        </row>
        <row r="25">
          <cell r="B25" t="str">
            <v>Pennsylvania</v>
          </cell>
          <cell r="C25">
            <v>8.0000000000000002E-3</v>
          </cell>
          <cell r="D25" t="str">
            <v>•</v>
          </cell>
          <cell r="E25"/>
          <cell r="F25">
            <v>0.5</v>
          </cell>
          <cell r="V25" t="str">
            <v>Nevada</v>
          </cell>
          <cell r="W25">
            <v>4.0000000000000001E-3</v>
          </cell>
          <cell r="X25">
            <v>0.62083715841918208</v>
          </cell>
          <cell r="Y25"/>
          <cell r="Z25"/>
          <cell r="AA25">
            <v>0</v>
          </cell>
        </row>
        <row r="26">
          <cell r="B26" t="str">
            <v>New Mexico</v>
          </cell>
          <cell r="C26">
            <v>6.0000000000000001E-3</v>
          </cell>
          <cell r="D26"/>
          <cell r="E26"/>
          <cell r="F26">
            <v>0.5</v>
          </cell>
          <cell r="V26" t="str">
            <v>North Carolina</v>
          </cell>
          <cell r="W26">
            <v>4.0000000000000001E-3</v>
          </cell>
          <cell r="X26">
            <v>0.99222445263656289</v>
          </cell>
          <cell r="Y26"/>
          <cell r="Z26"/>
          <cell r="AA26">
            <v>0</v>
          </cell>
        </row>
        <row r="27">
          <cell r="B27" t="str">
            <v>North Carolina</v>
          </cell>
          <cell r="C27">
            <v>4.0000000000000001E-3</v>
          </cell>
          <cell r="D27"/>
          <cell r="E27"/>
          <cell r="F27">
            <v>0</v>
          </cell>
          <cell r="V27" t="str">
            <v>Texas</v>
          </cell>
          <cell r="W27">
            <v>1E-3</v>
          </cell>
          <cell r="X27">
            <v>0.70409054470173649</v>
          </cell>
          <cell r="Y27" t="str">
            <v>•</v>
          </cell>
          <cell r="Z27"/>
          <cell r="AA27">
            <v>0</v>
          </cell>
        </row>
        <row r="28">
          <cell r="B28" t="str">
            <v>Texas</v>
          </cell>
          <cell r="C28">
            <v>2E-3</v>
          </cell>
          <cell r="D28" t="str">
            <v>•</v>
          </cell>
          <cell r="E28"/>
          <cell r="F28">
            <v>0</v>
          </cell>
          <cell r="V28" t="str">
            <v>Alabama</v>
          </cell>
          <cell r="AA28">
            <v>0</v>
          </cell>
        </row>
        <row r="29">
          <cell r="B29" t="str">
            <v>Alabama</v>
          </cell>
          <cell r="F29">
            <v>0</v>
          </cell>
          <cell r="V29" t="str">
            <v>Alaska</v>
          </cell>
          <cell r="AA29">
            <v>0</v>
          </cell>
        </row>
        <row r="30">
          <cell r="B30" t="str">
            <v>Alaska</v>
          </cell>
          <cell r="F30">
            <v>0</v>
          </cell>
          <cell r="V30" t="str">
            <v>Delaware</v>
          </cell>
          <cell r="AA30">
            <v>0</v>
          </cell>
        </row>
        <row r="31">
          <cell r="B31" t="str">
            <v>Delaware</v>
          </cell>
          <cell r="F31">
            <v>0</v>
          </cell>
          <cell r="V31" t="str">
            <v>District of Columbia</v>
          </cell>
          <cell r="AA31">
            <v>0</v>
          </cell>
        </row>
        <row r="32">
          <cell r="B32" t="str">
            <v>District of Columbia</v>
          </cell>
          <cell r="F32">
            <v>0</v>
          </cell>
          <cell r="V32" t="str">
            <v>Florida</v>
          </cell>
          <cell r="AA32">
            <v>0</v>
          </cell>
        </row>
        <row r="33">
          <cell r="B33" t="str">
            <v>Florida</v>
          </cell>
          <cell r="F33">
            <v>0</v>
          </cell>
          <cell r="V33" t="str">
            <v>Georgia</v>
          </cell>
          <cell r="AA33">
            <v>0</v>
          </cell>
        </row>
        <row r="34">
          <cell r="B34" t="str">
            <v>Georgia</v>
          </cell>
          <cell r="F34">
            <v>0</v>
          </cell>
          <cell r="V34" t="str">
            <v>Guam</v>
          </cell>
          <cell r="AA34">
            <v>0</v>
          </cell>
        </row>
        <row r="35">
          <cell r="B35" t="str">
            <v>Guam</v>
          </cell>
          <cell r="F35">
            <v>0</v>
          </cell>
          <cell r="V35" t="str">
            <v>Idaho</v>
          </cell>
          <cell r="AA35">
            <v>0</v>
          </cell>
        </row>
        <row r="36">
          <cell r="B36" t="str">
            <v>Idaho</v>
          </cell>
          <cell r="F36">
            <v>0</v>
          </cell>
          <cell r="V36" t="str">
            <v>Indiana</v>
          </cell>
          <cell r="AA36">
            <v>0</v>
          </cell>
        </row>
        <row r="37">
          <cell r="B37" t="str">
            <v>Indiana</v>
          </cell>
          <cell r="F37">
            <v>0</v>
          </cell>
          <cell r="V37" t="str">
            <v>Kansas</v>
          </cell>
          <cell r="AA37">
            <v>0</v>
          </cell>
        </row>
        <row r="38">
          <cell r="B38" t="str">
            <v>Kansas</v>
          </cell>
          <cell r="F38">
            <v>0</v>
          </cell>
          <cell r="V38" t="str">
            <v>Kentucky</v>
          </cell>
          <cell r="AA38">
            <v>0</v>
          </cell>
        </row>
        <row r="39">
          <cell r="B39" t="str">
            <v>Kentucky</v>
          </cell>
          <cell r="F39">
            <v>0</v>
          </cell>
          <cell r="V39" t="str">
            <v>Louisiana</v>
          </cell>
          <cell r="AA39">
            <v>0</v>
          </cell>
        </row>
        <row r="40">
          <cell r="B40" t="str">
            <v>Louisiana</v>
          </cell>
          <cell r="F40">
            <v>0</v>
          </cell>
          <cell r="V40" t="str">
            <v>Mississippi</v>
          </cell>
          <cell r="AA40">
            <v>0</v>
          </cell>
        </row>
        <row r="41">
          <cell r="B41" t="str">
            <v>Mississippi</v>
          </cell>
          <cell r="F41">
            <v>0</v>
          </cell>
          <cell r="V41" t="str">
            <v>Missouri</v>
          </cell>
          <cell r="AA41">
            <v>0</v>
          </cell>
        </row>
        <row r="42">
          <cell r="B42" t="str">
            <v>Missouri</v>
          </cell>
          <cell r="F42">
            <v>0</v>
          </cell>
          <cell r="V42" t="str">
            <v>Montana</v>
          </cell>
          <cell r="AA42">
            <v>0</v>
          </cell>
        </row>
        <row r="43">
          <cell r="B43" t="str">
            <v>Montana</v>
          </cell>
          <cell r="F43">
            <v>0</v>
          </cell>
          <cell r="V43" t="str">
            <v>Nebraska</v>
          </cell>
          <cell r="AA43">
            <v>0</v>
          </cell>
        </row>
        <row r="44">
          <cell r="B44" t="str">
            <v>Nebraska</v>
          </cell>
          <cell r="F44">
            <v>0</v>
          </cell>
          <cell r="V44" t="str">
            <v>New Jersey</v>
          </cell>
          <cell r="AA44">
            <v>0</v>
          </cell>
        </row>
        <row r="45">
          <cell r="B45" t="str">
            <v>North Dakota</v>
          </cell>
          <cell r="F45">
            <v>0</v>
          </cell>
          <cell r="V45" t="str">
            <v>North Dakota</v>
          </cell>
          <cell r="AA45">
            <v>0</v>
          </cell>
        </row>
        <row r="46">
          <cell r="B46" t="str">
            <v>Ohio</v>
          </cell>
          <cell r="F46">
            <v>0</v>
          </cell>
          <cell r="V46" t="str">
            <v>Ohio</v>
          </cell>
          <cell r="AA46">
            <v>0</v>
          </cell>
        </row>
        <row r="47">
          <cell r="B47" t="str">
            <v>Oklahoma</v>
          </cell>
          <cell r="F47">
            <v>0</v>
          </cell>
          <cell r="V47" t="str">
            <v>Oklahoma</v>
          </cell>
          <cell r="AA47">
            <v>0</v>
          </cell>
        </row>
        <row r="48">
          <cell r="B48" t="str">
            <v>Puerto Rico</v>
          </cell>
          <cell r="F48">
            <v>0</v>
          </cell>
          <cell r="V48" t="str">
            <v>Puerto Rico</v>
          </cell>
          <cell r="AA48">
            <v>0</v>
          </cell>
        </row>
        <row r="49">
          <cell r="B49" t="str">
            <v>South Carolina</v>
          </cell>
          <cell r="F49">
            <v>0</v>
          </cell>
          <cell r="V49" t="str">
            <v>South Carolina</v>
          </cell>
          <cell r="AA49">
            <v>0</v>
          </cell>
        </row>
        <row r="50">
          <cell r="B50" t="str">
            <v>South Dakota</v>
          </cell>
          <cell r="F50">
            <v>0</v>
          </cell>
          <cell r="V50" t="str">
            <v>South Dakota</v>
          </cell>
          <cell r="AA50">
            <v>0</v>
          </cell>
        </row>
        <row r="51">
          <cell r="B51" t="str">
            <v>Tennessee</v>
          </cell>
          <cell r="F51">
            <v>0</v>
          </cell>
          <cell r="V51" t="str">
            <v>Tennessee</v>
          </cell>
          <cell r="AA51">
            <v>0</v>
          </cell>
        </row>
        <row r="52">
          <cell r="B52" t="str">
            <v>Utah</v>
          </cell>
          <cell r="F52">
            <v>0</v>
          </cell>
          <cell r="V52" t="str">
            <v>Utah</v>
          </cell>
          <cell r="AA52">
            <v>0</v>
          </cell>
        </row>
        <row r="53">
          <cell r="B53" t="str">
            <v>Virgin Islands</v>
          </cell>
          <cell r="F53">
            <v>0</v>
          </cell>
          <cell r="V53" t="str">
            <v>Virgin Islands</v>
          </cell>
          <cell r="AA53">
            <v>0</v>
          </cell>
        </row>
        <row r="54">
          <cell r="B54" t="str">
            <v>Virginia</v>
          </cell>
          <cell r="F54">
            <v>0</v>
          </cell>
          <cell r="V54" t="str">
            <v>Virginia</v>
          </cell>
          <cell r="AA54">
            <v>0</v>
          </cell>
        </row>
        <row r="55">
          <cell r="B55" t="str">
            <v>West Virginia</v>
          </cell>
          <cell r="F55">
            <v>0</v>
          </cell>
          <cell r="V55" t="str">
            <v>West Virginia</v>
          </cell>
          <cell r="AA55">
            <v>0</v>
          </cell>
        </row>
        <row r="56">
          <cell r="B56" t="str">
            <v>Wyoming</v>
          </cell>
          <cell r="F56">
            <v>0</v>
          </cell>
          <cell r="V56" t="str">
            <v>Wyoming</v>
          </cell>
          <cell r="AA56">
            <v>0</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Utility Scores"/>
      <sheetName val="BudgCharts"/>
      <sheetName val="EERSCharts"/>
      <sheetName val="ElecSaveCharts"/>
      <sheetName val="GasSaveCharts"/>
      <sheetName val="BudgPerCap"/>
      <sheetName val="Appendix Data"/>
      <sheetName val="Summary"/>
      <sheetName val="Budg Spend Comp"/>
      <sheetName val="Budgets and Spending"/>
      <sheetName val="Savings"/>
      <sheetName val="Sales Revenue Customers"/>
      <sheetName val="EERS"/>
      <sheetName val="Decoupl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A4" t="str">
            <v>Alabama</v>
          </cell>
          <cell r="B4" t="str">
            <v>AL</v>
          </cell>
          <cell r="C4" t="str">
            <v>SEEA</v>
          </cell>
          <cell r="D4">
            <v>69537</v>
          </cell>
          <cell r="G4">
            <v>69537</v>
          </cell>
          <cell r="L4">
            <v>0</v>
          </cell>
        </row>
        <row r="5">
          <cell r="A5" t="str">
            <v>Alaska</v>
          </cell>
          <cell r="B5" t="str">
            <v>AK</v>
          </cell>
          <cell r="C5" t="str">
            <v>No affiliation</v>
          </cell>
          <cell r="D5">
            <v>1276</v>
          </cell>
          <cell r="G5">
            <v>1276</v>
          </cell>
          <cell r="L5">
            <v>0</v>
          </cell>
        </row>
        <row r="6">
          <cell r="A6" t="str">
            <v>Arizona</v>
          </cell>
          <cell r="B6" t="str">
            <v>AZ</v>
          </cell>
          <cell r="C6" t="str">
            <v>SWEEP</v>
          </cell>
          <cell r="D6">
            <v>928484</v>
          </cell>
          <cell r="E6">
            <v>1028378</v>
          </cell>
          <cell r="G6">
            <v>1028378</v>
          </cell>
          <cell r="H6">
            <v>1244884</v>
          </cell>
          <cell r="J6">
            <v>1.68</v>
          </cell>
          <cell r="L6">
            <v>1.68</v>
          </cell>
        </row>
        <row r="7">
          <cell r="A7" t="str">
            <v>Arkansas</v>
          </cell>
          <cell r="B7" t="str">
            <v>AR</v>
          </cell>
          <cell r="C7" t="str">
            <v>SEEA</v>
          </cell>
          <cell r="D7">
            <v>63677</v>
          </cell>
          <cell r="G7">
            <v>63677</v>
          </cell>
          <cell r="H7">
            <v>133149</v>
          </cell>
          <cell r="J7">
            <v>1.7</v>
          </cell>
          <cell r="L7">
            <v>1.7</v>
          </cell>
          <cell r="M7">
            <v>3.3</v>
          </cell>
        </row>
        <row r="8">
          <cell r="A8" t="str">
            <v>California</v>
          </cell>
          <cell r="B8" t="str">
            <v>CA</v>
          </cell>
          <cell r="C8" t="str">
            <v>No affiliation</v>
          </cell>
          <cell r="D8">
            <v>3399300</v>
          </cell>
          <cell r="G8">
            <v>3399300</v>
          </cell>
          <cell r="H8">
            <v>2296248</v>
          </cell>
          <cell r="J8">
            <v>33.838000000000001</v>
          </cell>
          <cell r="L8">
            <v>33.838000000000001</v>
          </cell>
          <cell r="M8">
            <v>26.439</v>
          </cell>
        </row>
        <row r="9">
          <cell r="A9" t="str">
            <v>Colorado</v>
          </cell>
          <cell r="B9" t="str">
            <v>CO</v>
          </cell>
          <cell r="C9" t="str">
            <v>SWEEP</v>
          </cell>
          <cell r="D9">
            <v>347132</v>
          </cell>
          <cell r="G9">
            <v>347132</v>
          </cell>
          <cell r="H9">
            <v>419240</v>
          </cell>
          <cell r="J9">
            <v>5.2</v>
          </cell>
          <cell r="L9">
            <v>5.2</v>
          </cell>
          <cell r="M9">
            <v>4.8</v>
          </cell>
        </row>
        <row r="10">
          <cell r="A10" t="str">
            <v>Connecticut</v>
          </cell>
          <cell r="B10" t="str">
            <v>CT</v>
          </cell>
          <cell r="C10" t="str">
            <v>NEEP</v>
          </cell>
          <cell r="D10">
            <v>378836</v>
          </cell>
          <cell r="E10">
            <v>394265.59299999999</v>
          </cell>
          <cell r="G10">
            <v>394265.59299999999</v>
          </cell>
          <cell r="H10">
            <v>322103</v>
          </cell>
          <cell r="I10">
            <v>3.2160000000000002</v>
          </cell>
          <cell r="L10">
            <v>3.2160000000000002</v>
          </cell>
          <cell r="M10">
            <v>3.7</v>
          </cell>
        </row>
        <row r="11">
          <cell r="A11" t="str">
            <v>Delaware</v>
          </cell>
          <cell r="B11" t="str">
            <v>DE</v>
          </cell>
          <cell r="C11" t="str">
            <v>NEEP</v>
          </cell>
          <cell r="D11">
            <v>0</v>
          </cell>
          <cell r="E11">
            <v>20477.86</v>
          </cell>
          <cell r="G11">
            <v>20477.86</v>
          </cell>
          <cell r="H11">
            <v>9389</v>
          </cell>
          <cell r="J11">
            <v>7.9708000000000001E-2</v>
          </cell>
          <cell r="L11">
            <v>7.9708000000000001E-2</v>
          </cell>
          <cell r="M11">
            <v>6.54E-2</v>
          </cell>
        </row>
        <row r="12">
          <cell r="A12" t="str">
            <v>District of Columbia</v>
          </cell>
          <cell r="B12" t="str">
            <v>DC</v>
          </cell>
          <cell r="C12" t="str">
            <v>NEEP</v>
          </cell>
          <cell r="D12">
            <v>0</v>
          </cell>
          <cell r="G12">
            <v>0</v>
          </cell>
          <cell r="H12">
            <v>19715</v>
          </cell>
          <cell r="L12">
            <v>0</v>
          </cell>
          <cell r="M12">
            <v>4.8000000000000001E-2</v>
          </cell>
        </row>
        <row r="13">
          <cell r="A13" t="str">
            <v>Florida</v>
          </cell>
          <cell r="B13" t="str">
            <v>FL</v>
          </cell>
          <cell r="C13" t="str">
            <v>SEEA</v>
          </cell>
          <cell r="D13">
            <v>583171</v>
          </cell>
          <cell r="G13">
            <v>583171</v>
          </cell>
          <cell r="L13">
            <v>0</v>
          </cell>
        </row>
        <row r="14">
          <cell r="A14" t="str">
            <v>Georgia</v>
          </cell>
          <cell r="B14" t="str">
            <v>GA</v>
          </cell>
          <cell r="C14" t="str">
            <v>SEEA</v>
          </cell>
          <cell r="D14">
            <v>152771</v>
          </cell>
          <cell r="G14">
            <v>152771</v>
          </cell>
          <cell r="L14">
            <v>0</v>
          </cell>
        </row>
        <row r="15">
          <cell r="A15" t="str">
            <v>Hawaii</v>
          </cell>
          <cell r="B15" t="str">
            <v>HI</v>
          </cell>
          <cell r="C15" t="str">
            <v>No affiliation</v>
          </cell>
          <cell r="D15">
            <v>4463</v>
          </cell>
          <cell r="E15">
            <v>130108</v>
          </cell>
          <cell r="G15">
            <v>130108</v>
          </cell>
          <cell r="L15">
            <v>0</v>
          </cell>
        </row>
        <row r="16">
          <cell r="A16" t="str">
            <v>Idaho</v>
          </cell>
          <cell r="B16" t="str">
            <v>ID</v>
          </cell>
          <cell r="C16" t="str">
            <v>NEEA</v>
          </cell>
          <cell r="D16">
            <v>189082</v>
          </cell>
          <cell r="G16">
            <v>189082</v>
          </cell>
          <cell r="J16">
            <v>0.28140999999999999</v>
          </cell>
          <cell r="L16">
            <v>0.28140999999999999</v>
          </cell>
        </row>
        <row r="17">
          <cell r="A17" t="str">
            <v>Illinois</v>
          </cell>
          <cell r="B17" t="str">
            <v>IL</v>
          </cell>
          <cell r="C17" t="str">
            <v>MEEA</v>
          </cell>
          <cell r="D17">
            <v>951055</v>
          </cell>
          <cell r="G17">
            <v>951055</v>
          </cell>
          <cell r="H17">
            <v>1300000</v>
          </cell>
          <cell r="J17">
            <v>15.1</v>
          </cell>
          <cell r="L17">
            <v>15.1</v>
          </cell>
          <cell r="M17">
            <v>30.2</v>
          </cell>
        </row>
        <row r="18">
          <cell r="A18" t="str">
            <v>Indiana</v>
          </cell>
          <cell r="B18" t="str">
            <v>IN</v>
          </cell>
          <cell r="C18" t="str">
            <v>MEEA</v>
          </cell>
          <cell r="D18">
            <v>605904</v>
          </cell>
          <cell r="G18">
            <v>605904</v>
          </cell>
          <cell r="J18">
            <v>5.6942159999999999</v>
          </cell>
          <cell r="L18">
            <v>5.6942159999999999</v>
          </cell>
        </row>
        <row r="19">
          <cell r="A19" t="str">
            <v>Iowa</v>
          </cell>
          <cell r="B19" t="str">
            <v>IA</v>
          </cell>
          <cell r="C19" t="str">
            <v>MEEA</v>
          </cell>
          <cell r="D19">
            <v>425165</v>
          </cell>
          <cell r="E19">
            <v>435696.04499999998</v>
          </cell>
          <cell r="F19">
            <v>40268</v>
          </cell>
          <cell r="G19">
            <v>475964.04499999998</v>
          </cell>
          <cell r="J19">
            <v>8.4</v>
          </cell>
          <cell r="L19">
            <v>8.4</v>
          </cell>
          <cell r="M19">
            <v>8.1999999999999993</v>
          </cell>
        </row>
        <row r="20">
          <cell r="A20" t="str">
            <v>Kansas</v>
          </cell>
          <cell r="B20" t="str">
            <v>KS</v>
          </cell>
          <cell r="C20" t="str">
            <v>MEEA</v>
          </cell>
          <cell r="D20">
            <v>23451</v>
          </cell>
          <cell r="E20">
            <v>30918</v>
          </cell>
          <cell r="G20">
            <v>30918</v>
          </cell>
          <cell r="H20">
            <v>30651</v>
          </cell>
          <cell r="J20">
            <v>0.46</v>
          </cell>
          <cell r="L20">
            <v>0.46</v>
          </cell>
          <cell r="M20">
            <v>0.49</v>
          </cell>
        </row>
        <row r="21">
          <cell r="A21" t="str">
            <v>Kentucky</v>
          </cell>
          <cell r="B21" t="str">
            <v>KY</v>
          </cell>
          <cell r="C21" t="str">
            <v>SEEA</v>
          </cell>
          <cell r="D21">
            <v>224585</v>
          </cell>
          <cell r="G21">
            <v>224585</v>
          </cell>
          <cell r="H21">
            <v>208947</v>
          </cell>
          <cell r="L21">
            <v>0</v>
          </cell>
        </row>
        <row r="22">
          <cell r="A22" t="str">
            <v>Louisiana</v>
          </cell>
          <cell r="B22" t="str">
            <v>LA</v>
          </cell>
          <cell r="C22" t="str">
            <v>SEEA</v>
          </cell>
          <cell r="D22">
            <v>0</v>
          </cell>
          <cell r="E22">
            <v>15812.954</v>
          </cell>
          <cell r="G22">
            <v>15812.954</v>
          </cell>
          <cell r="L22">
            <v>0</v>
          </cell>
        </row>
        <row r="23">
          <cell r="A23" t="str">
            <v>Maine</v>
          </cell>
          <cell r="B23" t="str">
            <v>ME</v>
          </cell>
          <cell r="C23" t="str">
            <v>NEEP</v>
          </cell>
          <cell r="D23">
            <v>173934</v>
          </cell>
          <cell r="E23">
            <v>120211</v>
          </cell>
          <cell r="G23">
            <v>120211</v>
          </cell>
          <cell r="H23">
            <v>157631</v>
          </cell>
          <cell r="I23">
            <v>0.25900000000000001</v>
          </cell>
          <cell r="J23">
            <v>0.16</v>
          </cell>
          <cell r="K23">
            <v>0.1</v>
          </cell>
          <cell r="L23">
            <v>0.26</v>
          </cell>
          <cell r="M23">
            <v>0.19</v>
          </cell>
        </row>
        <row r="24">
          <cell r="A24" t="str">
            <v>Maryland</v>
          </cell>
          <cell r="B24" t="str">
            <v>MD</v>
          </cell>
          <cell r="C24" t="str">
            <v>NEEP</v>
          </cell>
          <cell r="D24">
            <v>397748</v>
          </cell>
          <cell r="G24">
            <v>397748</v>
          </cell>
          <cell r="H24">
            <v>738081</v>
          </cell>
          <cell r="I24">
            <v>0.97899999999999998</v>
          </cell>
          <cell r="L24">
            <v>0.97899999999999998</v>
          </cell>
          <cell r="M24">
            <v>1.8</v>
          </cell>
        </row>
        <row r="25">
          <cell r="A25" t="str">
            <v>Massachusetts</v>
          </cell>
          <cell r="B25" t="str">
            <v>MA</v>
          </cell>
          <cell r="C25" t="str">
            <v>NEEP</v>
          </cell>
          <cell r="D25">
            <v>426209</v>
          </cell>
          <cell r="E25">
            <v>789894</v>
          </cell>
          <cell r="G25">
            <v>789894</v>
          </cell>
          <cell r="H25">
            <v>999679</v>
          </cell>
          <cell r="I25">
            <v>15.18</v>
          </cell>
          <cell r="L25">
            <v>15.18</v>
          </cell>
          <cell r="M25">
            <v>23.3</v>
          </cell>
        </row>
        <row r="26">
          <cell r="A26" t="str">
            <v>Michigan</v>
          </cell>
          <cell r="B26" t="str">
            <v>MI</v>
          </cell>
          <cell r="C26" t="str">
            <v>MEEA</v>
          </cell>
          <cell r="D26">
            <v>853250</v>
          </cell>
          <cell r="E26">
            <v>1000437</v>
          </cell>
          <cell r="G26">
            <v>1000437</v>
          </cell>
          <cell r="H26">
            <v>1164924</v>
          </cell>
          <cell r="J26">
            <v>39.200000000000003</v>
          </cell>
          <cell r="L26">
            <v>39.200000000000003</v>
          </cell>
          <cell r="M26">
            <v>43.8</v>
          </cell>
        </row>
        <row r="27">
          <cell r="A27" t="str">
            <v>Minnesota</v>
          </cell>
          <cell r="B27" t="str">
            <v>MN</v>
          </cell>
          <cell r="C27" t="str">
            <v>MEEA</v>
          </cell>
          <cell r="D27">
            <v>708621</v>
          </cell>
          <cell r="E27">
            <v>818512.20000000007</v>
          </cell>
          <cell r="G27">
            <v>818512.20000000007</v>
          </cell>
          <cell r="H27">
            <v>809100</v>
          </cell>
          <cell r="J27">
            <v>27.99</v>
          </cell>
          <cell r="L27">
            <v>27.99</v>
          </cell>
          <cell r="M27">
            <v>27.56</v>
          </cell>
        </row>
        <row r="28">
          <cell r="A28" t="str">
            <v>Mississippi</v>
          </cell>
          <cell r="B28" t="str">
            <v>MS</v>
          </cell>
          <cell r="C28" t="str">
            <v>SEEA</v>
          </cell>
          <cell r="D28">
            <v>66913</v>
          </cell>
          <cell r="G28">
            <v>66913</v>
          </cell>
          <cell r="L28">
            <v>0</v>
          </cell>
        </row>
        <row r="29">
          <cell r="A29" t="str">
            <v>Missouri</v>
          </cell>
          <cell r="B29" t="str">
            <v>MO</v>
          </cell>
          <cell r="C29" t="str">
            <v>MEEA</v>
          </cell>
          <cell r="D29">
            <v>369438</v>
          </cell>
          <cell r="G29">
            <v>369438</v>
          </cell>
          <cell r="H29">
            <v>74035</v>
          </cell>
          <cell r="L29">
            <v>0</v>
          </cell>
        </row>
        <row r="30">
          <cell r="A30" t="str">
            <v>Montana</v>
          </cell>
          <cell r="B30" t="str">
            <v>MT</v>
          </cell>
          <cell r="C30" t="str">
            <v>NEEA</v>
          </cell>
          <cell r="D30">
            <v>70647</v>
          </cell>
          <cell r="E30">
            <v>80592</v>
          </cell>
          <cell r="G30">
            <v>80592</v>
          </cell>
          <cell r="H30">
            <v>67421</v>
          </cell>
          <cell r="J30">
            <v>1.6</v>
          </cell>
          <cell r="L30">
            <v>1.6</v>
          </cell>
          <cell r="M30">
            <v>1.2</v>
          </cell>
        </row>
        <row r="31">
          <cell r="A31" t="str">
            <v>Nebraska</v>
          </cell>
          <cell r="B31" t="str">
            <v>NE</v>
          </cell>
          <cell r="C31" t="str">
            <v>MEEA</v>
          </cell>
          <cell r="D31">
            <v>64390</v>
          </cell>
          <cell r="E31">
            <v>80000</v>
          </cell>
          <cell r="G31">
            <v>80000</v>
          </cell>
          <cell r="H31">
            <v>86557</v>
          </cell>
          <cell r="L31">
            <v>0</v>
          </cell>
        </row>
        <row r="32">
          <cell r="A32" t="str">
            <v>Nevada</v>
          </cell>
          <cell r="B32" t="str">
            <v>NV</v>
          </cell>
          <cell r="C32" t="str">
            <v>SWEEP</v>
          </cell>
          <cell r="D32">
            <v>299541</v>
          </cell>
          <cell r="E32">
            <v>250371.9</v>
          </cell>
          <cell r="F32">
            <v>187</v>
          </cell>
          <cell r="G32">
            <v>250558.9</v>
          </cell>
          <cell r="J32">
            <v>0.84599999999999997</v>
          </cell>
          <cell r="L32">
            <v>0.84599999999999997</v>
          </cell>
        </row>
        <row r="33">
          <cell r="A33" t="str">
            <v>New Hampshire</v>
          </cell>
          <cell r="B33" t="str">
            <v>NH</v>
          </cell>
          <cell r="C33" t="str">
            <v>NEEP</v>
          </cell>
          <cell r="D33">
            <v>60146</v>
          </cell>
          <cell r="E33">
            <v>69408.900000000009</v>
          </cell>
          <cell r="G33">
            <v>69408.900000000009</v>
          </cell>
          <cell r="H33">
            <v>70524.900000000009</v>
          </cell>
          <cell r="I33">
            <v>0.93799999999999994</v>
          </cell>
          <cell r="J33">
            <v>0.89800000000000002</v>
          </cell>
          <cell r="L33">
            <v>0.89800000000000002</v>
          </cell>
          <cell r="M33">
            <v>1.42</v>
          </cell>
        </row>
        <row r="34">
          <cell r="A34" t="str">
            <v>New Jersey</v>
          </cell>
          <cell r="B34" t="str">
            <v>NJ</v>
          </cell>
          <cell r="C34" t="str">
            <v>NEEP</v>
          </cell>
          <cell r="D34">
            <v>77268</v>
          </cell>
          <cell r="E34">
            <v>530453</v>
          </cell>
          <cell r="G34">
            <v>530453</v>
          </cell>
          <cell r="H34">
            <v>473332</v>
          </cell>
          <cell r="J34">
            <v>10.3</v>
          </cell>
          <cell r="L34">
            <v>10.3</v>
          </cell>
          <cell r="M34">
            <v>7.4</v>
          </cell>
        </row>
        <row r="35">
          <cell r="A35" t="str">
            <v>New Mexico</v>
          </cell>
          <cell r="B35" t="str">
            <v>NM</v>
          </cell>
          <cell r="C35" t="str">
            <v>SWEEP</v>
          </cell>
          <cell r="D35">
            <v>115037</v>
          </cell>
          <cell r="E35">
            <v>106891</v>
          </cell>
          <cell r="G35">
            <v>106891</v>
          </cell>
          <cell r="J35">
            <v>0.4</v>
          </cell>
          <cell r="L35">
            <v>0.4</v>
          </cell>
        </row>
        <row r="36">
          <cell r="A36" t="str">
            <v>New York</v>
          </cell>
          <cell r="B36" t="str">
            <v>NY</v>
          </cell>
          <cell r="C36" t="str">
            <v>NEEP</v>
          </cell>
          <cell r="D36">
            <v>1514781</v>
          </cell>
          <cell r="E36">
            <v>1791302</v>
          </cell>
          <cell r="G36">
            <v>1791302</v>
          </cell>
          <cell r="H36">
            <v>1072728</v>
          </cell>
          <cell r="I36">
            <v>27.068000000000001</v>
          </cell>
          <cell r="J36">
            <v>27.24</v>
          </cell>
          <cell r="L36">
            <v>27.24</v>
          </cell>
          <cell r="M36">
            <v>23.2</v>
          </cell>
        </row>
        <row r="37">
          <cell r="A37" t="str">
            <v>North Carolina</v>
          </cell>
          <cell r="B37" t="str">
            <v>NC</v>
          </cell>
          <cell r="C37" t="str">
            <v>SEEA</v>
          </cell>
          <cell r="D37">
            <v>506906</v>
          </cell>
          <cell r="E37">
            <v>514195</v>
          </cell>
          <cell r="G37">
            <v>514195</v>
          </cell>
          <cell r="H37">
            <v>678603</v>
          </cell>
          <cell r="L37">
            <v>0</v>
          </cell>
          <cell r="M37">
            <v>1.1000000000000001</v>
          </cell>
        </row>
        <row r="38">
          <cell r="A38" t="str">
            <v>North Dakota</v>
          </cell>
          <cell r="B38" t="str">
            <v>ND</v>
          </cell>
          <cell r="C38" t="str">
            <v>MEEA</v>
          </cell>
          <cell r="D38">
            <v>9491</v>
          </cell>
          <cell r="G38">
            <v>9491</v>
          </cell>
          <cell r="L38">
            <v>0</v>
          </cell>
        </row>
        <row r="39">
          <cell r="A39" t="str">
            <v>Ohio</v>
          </cell>
          <cell r="B39" t="str">
            <v>OH</v>
          </cell>
          <cell r="C39" t="str">
            <v>MEEA</v>
          </cell>
          <cell r="D39">
            <v>1880629</v>
          </cell>
          <cell r="G39">
            <v>1880629</v>
          </cell>
          <cell r="L39">
            <v>0</v>
          </cell>
        </row>
        <row r="40">
          <cell r="A40" t="str">
            <v>Oklahoma</v>
          </cell>
          <cell r="B40" t="str">
            <v>OK</v>
          </cell>
          <cell r="C40" t="str">
            <v>SPEER</v>
          </cell>
          <cell r="D40">
            <v>117826</v>
          </cell>
          <cell r="G40">
            <v>117826</v>
          </cell>
          <cell r="H40">
            <v>93378</v>
          </cell>
          <cell r="J40">
            <v>0.12</v>
          </cell>
          <cell r="L40">
            <v>0.12</v>
          </cell>
          <cell r="M40">
            <v>0.22</v>
          </cell>
        </row>
        <row r="41">
          <cell r="A41" t="str">
            <v>Oregon</v>
          </cell>
          <cell r="B41" t="str">
            <v>OR</v>
          </cell>
          <cell r="C41" t="str">
            <v>NEEA</v>
          </cell>
          <cell r="D41">
            <v>461069</v>
          </cell>
          <cell r="E41">
            <v>414862.12900000002</v>
          </cell>
          <cell r="F41">
            <v>50349</v>
          </cell>
          <cell r="G41">
            <v>465211.12900000002</v>
          </cell>
          <cell r="H41">
            <v>463024.47600000002</v>
          </cell>
          <cell r="J41">
            <v>4.84</v>
          </cell>
          <cell r="L41">
            <v>4.84</v>
          </cell>
          <cell r="M41">
            <v>5.92</v>
          </cell>
        </row>
        <row r="42">
          <cell r="A42" t="str">
            <v>Pennsylvania</v>
          </cell>
          <cell r="B42" t="str">
            <v>PA</v>
          </cell>
          <cell r="C42" t="str">
            <v>NEEP</v>
          </cell>
          <cell r="D42">
            <v>1553739</v>
          </cell>
          <cell r="G42">
            <v>1553739</v>
          </cell>
          <cell r="L42">
            <v>0</v>
          </cell>
        </row>
        <row r="43">
          <cell r="A43" t="str">
            <v>Rhode Island</v>
          </cell>
          <cell r="B43" t="str">
            <v>RI</v>
          </cell>
          <cell r="C43" t="str">
            <v>NEEP</v>
          </cell>
          <cell r="D43">
            <v>96008</v>
          </cell>
          <cell r="E43">
            <v>96009</v>
          </cell>
          <cell r="G43">
            <v>96009</v>
          </cell>
          <cell r="H43">
            <v>119666</v>
          </cell>
          <cell r="I43">
            <v>1.19</v>
          </cell>
          <cell r="J43">
            <v>1.19</v>
          </cell>
          <cell r="L43">
            <v>1.19</v>
          </cell>
          <cell r="M43">
            <v>2.298</v>
          </cell>
        </row>
        <row r="44">
          <cell r="A44" t="str">
            <v>South Carolina</v>
          </cell>
          <cell r="B44" t="str">
            <v>SC</v>
          </cell>
          <cell r="C44" t="str">
            <v>SEEA</v>
          </cell>
          <cell r="D44">
            <v>255110</v>
          </cell>
          <cell r="G44">
            <v>255110</v>
          </cell>
          <cell r="H44">
            <v>351925</v>
          </cell>
          <cell r="L44">
            <v>0</v>
          </cell>
        </row>
        <row r="45">
          <cell r="A45" t="str">
            <v>South Dakota</v>
          </cell>
          <cell r="B45" t="str">
            <v>SD</v>
          </cell>
          <cell r="C45" t="str">
            <v>MEEA</v>
          </cell>
          <cell r="D45">
            <v>7029</v>
          </cell>
          <cell r="E45">
            <v>20532</v>
          </cell>
          <cell r="G45">
            <v>20532</v>
          </cell>
          <cell r="H45">
            <v>29475</v>
          </cell>
          <cell r="J45">
            <v>0.40400000000000003</v>
          </cell>
          <cell r="L45">
            <v>0.40400000000000003</v>
          </cell>
          <cell r="M45">
            <v>0.19700000000000001</v>
          </cell>
        </row>
        <row r="46">
          <cell r="A46" t="str">
            <v>Tennessee</v>
          </cell>
          <cell r="B46" t="str">
            <v>TN</v>
          </cell>
          <cell r="C46" t="str">
            <v>SEEA</v>
          </cell>
          <cell r="D46">
            <v>333563</v>
          </cell>
          <cell r="G46">
            <v>333563</v>
          </cell>
          <cell r="H46">
            <v>302493</v>
          </cell>
          <cell r="L46">
            <v>0</v>
          </cell>
        </row>
        <row r="47">
          <cell r="A47" t="str">
            <v>Texas</v>
          </cell>
          <cell r="B47" t="str">
            <v>TX</v>
          </cell>
          <cell r="C47" t="str">
            <v>SPEER</v>
          </cell>
          <cell r="D47">
            <v>721445</v>
          </cell>
          <cell r="G47">
            <v>721445</v>
          </cell>
          <cell r="L47">
            <v>0</v>
          </cell>
        </row>
        <row r="48">
          <cell r="A48" t="str">
            <v>Utah</v>
          </cell>
          <cell r="B48" t="str">
            <v>UT</v>
          </cell>
          <cell r="C48" t="str">
            <v>SWEEP</v>
          </cell>
          <cell r="D48">
            <v>245308</v>
          </cell>
          <cell r="G48">
            <v>245308</v>
          </cell>
          <cell r="H48">
            <v>176419</v>
          </cell>
          <cell r="J48">
            <v>4.5999999999999996</v>
          </cell>
          <cell r="L48">
            <v>4.5999999999999996</v>
          </cell>
          <cell r="M48">
            <v>4.78</v>
          </cell>
        </row>
        <row r="49">
          <cell r="A49" t="str">
            <v>Vermont</v>
          </cell>
          <cell r="B49" t="str">
            <v>VT</v>
          </cell>
          <cell r="C49" t="str">
            <v>NEEP</v>
          </cell>
          <cell r="D49">
            <v>115866</v>
          </cell>
          <cell r="E49">
            <v>117940</v>
          </cell>
          <cell r="G49">
            <v>117940</v>
          </cell>
          <cell r="H49">
            <v>120751</v>
          </cell>
          <cell r="I49">
            <v>1.1100000000000001</v>
          </cell>
          <cell r="L49">
            <v>1.1100000000000001</v>
          </cell>
          <cell r="M49">
            <v>0.75</v>
          </cell>
        </row>
        <row r="50">
          <cell r="A50" t="str">
            <v>Virginia</v>
          </cell>
          <cell r="B50" t="str">
            <v>VA</v>
          </cell>
          <cell r="C50" t="str">
            <v>SEEA</v>
          </cell>
          <cell r="D50">
            <v>109224</v>
          </cell>
          <cell r="G50">
            <v>109224</v>
          </cell>
          <cell r="L50">
            <v>0</v>
          </cell>
        </row>
        <row r="51">
          <cell r="A51" t="str">
            <v>Washington</v>
          </cell>
          <cell r="B51" t="str">
            <v>WA</v>
          </cell>
          <cell r="C51" t="str">
            <v>NEEA</v>
          </cell>
          <cell r="D51">
            <v>853253</v>
          </cell>
          <cell r="G51">
            <v>853253</v>
          </cell>
          <cell r="H51">
            <v>882578.70000000007</v>
          </cell>
          <cell r="J51">
            <v>7.2</v>
          </cell>
          <cell r="L51">
            <v>7.2</v>
          </cell>
          <cell r="M51">
            <v>6.6</v>
          </cell>
        </row>
        <row r="52">
          <cell r="A52" t="str">
            <v>West Virginia</v>
          </cell>
          <cell r="B52" t="str">
            <v>WV</v>
          </cell>
          <cell r="C52" t="str">
            <v>No affiliation</v>
          </cell>
          <cell r="D52">
            <v>7888</v>
          </cell>
          <cell r="G52">
            <v>7888</v>
          </cell>
          <cell r="L52">
            <v>0</v>
          </cell>
        </row>
        <row r="53">
          <cell r="A53" t="str">
            <v>Wisconsin</v>
          </cell>
          <cell r="B53" t="str">
            <v>WI</v>
          </cell>
          <cell r="C53" t="str">
            <v>MEEA</v>
          </cell>
          <cell r="D53">
            <v>587155</v>
          </cell>
          <cell r="E53">
            <v>286786</v>
          </cell>
          <cell r="F53">
            <v>121435</v>
          </cell>
          <cell r="G53">
            <v>408221</v>
          </cell>
          <cell r="H53">
            <v>649847</v>
          </cell>
          <cell r="J53">
            <v>12.3</v>
          </cell>
          <cell r="L53">
            <v>12.3</v>
          </cell>
          <cell r="M53">
            <v>16.899999999999999</v>
          </cell>
        </row>
        <row r="54">
          <cell r="A54" t="str">
            <v>Wyoming</v>
          </cell>
          <cell r="B54" t="str">
            <v>WY</v>
          </cell>
          <cell r="C54" t="str">
            <v>SWEEP</v>
          </cell>
          <cell r="D54">
            <v>14001</v>
          </cell>
          <cell r="G54">
            <v>14001</v>
          </cell>
          <cell r="L54">
            <v>0</v>
          </cell>
        </row>
        <row r="55">
          <cell r="A55" t="str">
            <v>BPA &amp; NEEA</v>
          </cell>
          <cell r="B55" t="str">
            <v>BPA/NEEA</v>
          </cell>
          <cell r="C55" t="str">
            <v>N/A</v>
          </cell>
          <cell r="G55">
            <v>0</v>
          </cell>
          <cell r="L55">
            <v>0</v>
          </cell>
        </row>
      </sheetData>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Utility Scores"/>
      <sheetName val="BudgCharts"/>
      <sheetName val="EERSCharts"/>
      <sheetName val="ElecSaveCharts"/>
      <sheetName val="GasSaveCharts"/>
      <sheetName val="BudgPerCap"/>
      <sheetName val="Appendix Data"/>
      <sheetName val="Summary"/>
      <sheetName val="Budg Spend Comp"/>
      <sheetName val="Budgets and Spending"/>
      <sheetName val="Savings"/>
      <sheetName val="Sales Revenue Customers"/>
      <sheetName val="EERS"/>
      <sheetName val="Decoupl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A4" t="str">
            <v>Alabama</v>
          </cell>
          <cell r="B4" t="str">
            <v>AL</v>
          </cell>
          <cell r="C4" t="str">
            <v>SEEA</v>
          </cell>
          <cell r="D4">
            <v>69537</v>
          </cell>
          <cell r="G4">
            <v>69537</v>
          </cell>
          <cell r="L4">
            <v>0</v>
          </cell>
        </row>
        <row r="5">
          <cell r="A5" t="str">
            <v>Alaska</v>
          </cell>
          <cell r="B5" t="str">
            <v>AK</v>
          </cell>
          <cell r="C5" t="str">
            <v>No affiliation</v>
          </cell>
          <cell r="D5">
            <v>1276</v>
          </cell>
          <cell r="G5">
            <v>1276</v>
          </cell>
          <cell r="L5">
            <v>0</v>
          </cell>
        </row>
        <row r="6">
          <cell r="A6" t="str">
            <v>Arizona</v>
          </cell>
          <cell r="B6" t="str">
            <v>AZ</v>
          </cell>
          <cell r="C6" t="str">
            <v>SWEEP</v>
          </cell>
          <cell r="D6">
            <v>928484</v>
          </cell>
          <cell r="E6">
            <v>1028378</v>
          </cell>
          <cell r="G6">
            <v>1028378</v>
          </cell>
          <cell r="H6">
            <v>1244884</v>
          </cell>
          <cell r="J6">
            <v>1.68</v>
          </cell>
          <cell r="L6">
            <v>1.68</v>
          </cell>
        </row>
        <row r="7">
          <cell r="A7" t="str">
            <v>Arkansas</v>
          </cell>
          <cell r="B7" t="str">
            <v>AR</v>
          </cell>
          <cell r="C7" t="str">
            <v>SEEA</v>
          </cell>
          <cell r="D7">
            <v>63677</v>
          </cell>
          <cell r="G7">
            <v>63677</v>
          </cell>
          <cell r="H7">
            <v>133149</v>
          </cell>
          <cell r="J7">
            <v>1.7</v>
          </cell>
          <cell r="L7">
            <v>1.7</v>
          </cell>
          <cell r="M7">
            <v>3.3</v>
          </cell>
        </row>
        <row r="8">
          <cell r="A8" t="str">
            <v>California</v>
          </cell>
          <cell r="B8" t="str">
            <v>CA</v>
          </cell>
          <cell r="C8" t="str">
            <v>No affiliation</v>
          </cell>
          <cell r="D8">
            <v>3399300</v>
          </cell>
          <cell r="G8">
            <v>3399300</v>
          </cell>
          <cell r="H8">
            <v>2296248</v>
          </cell>
          <cell r="J8">
            <v>33.838000000000001</v>
          </cell>
          <cell r="L8">
            <v>33.838000000000001</v>
          </cell>
          <cell r="M8">
            <v>26.439</v>
          </cell>
        </row>
        <row r="9">
          <cell r="A9" t="str">
            <v>Colorado</v>
          </cell>
          <cell r="B9" t="str">
            <v>CO</v>
          </cell>
          <cell r="C9" t="str">
            <v>SWEEP</v>
          </cell>
          <cell r="D9">
            <v>347132</v>
          </cell>
          <cell r="G9">
            <v>347132</v>
          </cell>
          <cell r="H9">
            <v>419240</v>
          </cell>
          <cell r="J9">
            <v>5.2</v>
          </cell>
          <cell r="L9">
            <v>5.2</v>
          </cell>
          <cell r="M9">
            <v>4.8</v>
          </cell>
        </row>
        <row r="10">
          <cell r="A10" t="str">
            <v>Connecticut</v>
          </cell>
          <cell r="B10" t="str">
            <v>CT</v>
          </cell>
          <cell r="C10" t="str">
            <v>NEEP</v>
          </cell>
          <cell r="D10">
            <v>378836</v>
          </cell>
          <cell r="E10">
            <v>394265.59299999999</v>
          </cell>
          <cell r="G10">
            <v>394265.59299999999</v>
          </cell>
          <cell r="H10">
            <v>322103</v>
          </cell>
          <cell r="I10">
            <v>3.2160000000000002</v>
          </cell>
          <cell r="L10">
            <v>3.2160000000000002</v>
          </cell>
          <cell r="M10">
            <v>3.7</v>
          </cell>
        </row>
        <row r="11">
          <cell r="A11" t="str">
            <v>Delaware</v>
          </cell>
          <cell r="B11" t="str">
            <v>DE</v>
          </cell>
          <cell r="C11" t="str">
            <v>NEEP</v>
          </cell>
          <cell r="D11">
            <v>0</v>
          </cell>
          <cell r="E11">
            <v>20477.86</v>
          </cell>
          <cell r="G11">
            <v>20477.86</v>
          </cell>
          <cell r="H11">
            <v>9389</v>
          </cell>
          <cell r="J11">
            <v>7.9708000000000001E-2</v>
          </cell>
          <cell r="L11">
            <v>7.9708000000000001E-2</v>
          </cell>
          <cell r="M11">
            <v>6.54E-2</v>
          </cell>
        </row>
        <row r="12">
          <cell r="A12" t="str">
            <v>District of Columbia</v>
          </cell>
          <cell r="B12" t="str">
            <v>DC</v>
          </cell>
          <cell r="C12" t="str">
            <v>NEEP</v>
          </cell>
          <cell r="D12">
            <v>0</v>
          </cell>
          <cell r="G12">
            <v>0</v>
          </cell>
          <cell r="H12">
            <v>19715</v>
          </cell>
          <cell r="L12">
            <v>0</v>
          </cell>
          <cell r="M12">
            <v>4.8000000000000001E-2</v>
          </cell>
        </row>
        <row r="13">
          <cell r="A13" t="str">
            <v>Florida</v>
          </cell>
          <cell r="B13" t="str">
            <v>FL</v>
          </cell>
          <cell r="C13" t="str">
            <v>SEEA</v>
          </cell>
          <cell r="D13">
            <v>583171</v>
          </cell>
          <cell r="G13">
            <v>583171</v>
          </cell>
          <cell r="L13">
            <v>0</v>
          </cell>
        </row>
        <row r="14">
          <cell r="A14" t="str">
            <v>Georgia</v>
          </cell>
          <cell r="B14" t="str">
            <v>GA</v>
          </cell>
          <cell r="C14" t="str">
            <v>SEEA</v>
          </cell>
          <cell r="D14">
            <v>152771</v>
          </cell>
          <cell r="G14">
            <v>152771</v>
          </cell>
          <cell r="L14">
            <v>0</v>
          </cell>
        </row>
        <row r="15">
          <cell r="A15" t="str">
            <v>Hawaii</v>
          </cell>
          <cell r="B15" t="str">
            <v>HI</v>
          </cell>
          <cell r="C15" t="str">
            <v>No affiliation</v>
          </cell>
          <cell r="D15">
            <v>4463</v>
          </cell>
          <cell r="E15">
            <v>130108</v>
          </cell>
          <cell r="G15">
            <v>130108</v>
          </cell>
          <cell r="L15">
            <v>0</v>
          </cell>
        </row>
        <row r="16">
          <cell r="A16" t="str">
            <v>Idaho</v>
          </cell>
          <cell r="B16" t="str">
            <v>ID</v>
          </cell>
          <cell r="C16" t="str">
            <v>NEEA</v>
          </cell>
          <cell r="D16">
            <v>189082</v>
          </cell>
          <cell r="G16">
            <v>189082</v>
          </cell>
          <cell r="J16">
            <v>0.28140999999999999</v>
          </cell>
          <cell r="L16">
            <v>0.28140999999999999</v>
          </cell>
        </row>
        <row r="17">
          <cell r="A17" t="str">
            <v>Illinois</v>
          </cell>
          <cell r="B17" t="str">
            <v>IL</v>
          </cell>
          <cell r="C17" t="str">
            <v>MEEA</v>
          </cell>
          <cell r="D17">
            <v>951055</v>
          </cell>
          <cell r="G17">
            <v>951055</v>
          </cell>
          <cell r="H17">
            <v>1300000</v>
          </cell>
          <cell r="J17">
            <v>15.1</v>
          </cell>
          <cell r="L17">
            <v>15.1</v>
          </cell>
          <cell r="M17">
            <v>30.2</v>
          </cell>
        </row>
        <row r="18">
          <cell r="A18" t="str">
            <v>Indiana</v>
          </cell>
          <cell r="B18" t="str">
            <v>IN</v>
          </cell>
          <cell r="C18" t="str">
            <v>MEEA</v>
          </cell>
          <cell r="D18">
            <v>605904</v>
          </cell>
          <cell r="G18">
            <v>605904</v>
          </cell>
          <cell r="J18">
            <v>5.6942159999999999</v>
          </cell>
          <cell r="L18">
            <v>5.6942159999999999</v>
          </cell>
        </row>
        <row r="19">
          <cell r="A19" t="str">
            <v>Iowa</v>
          </cell>
          <cell r="B19" t="str">
            <v>IA</v>
          </cell>
          <cell r="C19" t="str">
            <v>MEEA</v>
          </cell>
          <cell r="D19">
            <v>425165</v>
          </cell>
          <cell r="E19">
            <v>435696.04499999998</v>
          </cell>
          <cell r="F19">
            <v>40268</v>
          </cell>
          <cell r="G19">
            <v>475964.04499999998</v>
          </cell>
          <cell r="J19">
            <v>8.4</v>
          </cell>
          <cell r="L19">
            <v>8.4</v>
          </cell>
          <cell r="M19">
            <v>8.1999999999999993</v>
          </cell>
        </row>
        <row r="20">
          <cell r="A20" t="str">
            <v>Kansas</v>
          </cell>
          <cell r="B20" t="str">
            <v>KS</v>
          </cell>
          <cell r="C20" t="str">
            <v>MEEA</v>
          </cell>
          <cell r="D20">
            <v>23451</v>
          </cell>
          <cell r="E20">
            <v>30918</v>
          </cell>
          <cell r="G20">
            <v>30918</v>
          </cell>
          <cell r="H20">
            <v>30651</v>
          </cell>
          <cell r="J20">
            <v>0.46</v>
          </cell>
          <cell r="L20">
            <v>0.46</v>
          </cell>
          <cell r="M20">
            <v>0.49</v>
          </cell>
        </row>
        <row r="21">
          <cell r="A21" t="str">
            <v>Kentucky</v>
          </cell>
          <cell r="B21" t="str">
            <v>KY</v>
          </cell>
          <cell r="C21" t="str">
            <v>SEEA</v>
          </cell>
          <cell r="D21">
            <v>224585</v>
          </cell>
          <cell r="G21">
            <v>224585</v>
          </cell>
          <cell r="H21">
            <v>208947</v>
          </cell>
          <cell r="L21">
            <v>0</v>
          </cell>
        </row>
        <row r="22">
          <cell r="A22" t="str">
            <v>Louisiana</v>
          </cell>
          <cell r="B22" t="str">
            <v>LA</v>
          </cell>
          <cell r="C22" t="str">
            <v>SEEA</v>
          </cell>
          <cell r="D22">
            <v>0</v>
          </cell>
          <cell r="E22">
            <v>15812.954</v>
          </cell>
          <cell r="G22">
            <v>15812.954</v>
          </cell>
          <cell r="L22">
            <v>0</v>
          </cell>
        </row>
        <row r="23">
          <cell r="A23" t="str">
            <v>Maine</v>
          </cell>
          <cell r="B23" t="str">
            <v>ME</v>
          </cell>
          <cell r="C23" t="str">
            <v>NEEP</v>
          </cell>
          <cell r="D23">
            <v>173934</v>
          </cell>
          <cell r="E23">
            <v>120211</v>
          </cell>
          <cell r="G23">
            <v>120211</v>
          </cell>
          <cell r="H23">
            <v>157631</v>
          </cell>
          <cell r="I23">
            <v>0.25900000000000001</v>
          </cell>
          <cell r="J23">
            <v>0.16</v>
          </cell>
          <cell r="K23">
            <v>0.1</v>
          </cell>
          <cell r="L23">
            <v>0.26</v>
          </cell>
          <cell r="M23">
            <v>0.19</v>
          </cell>
        </row>
        <row r="24">
          <cell r="A24" t="str">
            <v>Maryland</v>
          </cell>
          <cell r="B24" t="str">
            <v>MD</v>
          </cell>
          <cell r="C24" t="str">
            <v>NEEP</v>
          </cell>
          <cell r="D24">
            <v>397748</v>
          </cell>
          <cell r="G24">
            <v>397748</v>
          </cell>
          <cell r="H24">
            <v>738081</v>
          </cell>
          <cell r="I24">
            <v>0.97899999999999998</v>
          </cell>
          <cell r="L24">
            <v>0.97899999999999998</v>
          </cell>
          <cell r="M24">
            <v>1.8</v>
          </cell>
        </row>
        <row r="25">
          <cell r="A25" t="str">
            <v>Massachusetts</v>
          </cell>
          <cell r="B25" t="str">
            <v>MA</v>
          </cell>
          <cell r="C25" t="str">
            <v>NEEP</v>
          </cell>
          <cell r="D25">
            <v>426209</v>
          </cell>
          <cell r="E25">
            <v>789894</v>
          </cell>
          <cell r="G25">
            <v>789894</v>
          </cell>
          <cell r="H25">
            <v>999679</v>
          </cell>
          <cell r="I25">
            <v>15.18</v>
          </cell>
          <cell r="L25">
            <v>15.18</v>
          </cell>
          <cell r="M25">
            <v>23.3</v>
          </cell>
        </row>
        <row r="26">
          <cell r="A26" t="str">
            <v>Michigan</v>
          </cell>
          <cell r="B26" t="str">
            <v>MI</v>
          </cell>
          <cell r="C26" t="str">
            <v>MEEA</v>
          </cell>
          <cell r="D26">
            <v>853250</v>
          </cell>
          <cell r="E26">
            <v>1000437</v>
          </cell>
          <cell r="G26">
            <v>1000437</v>
          </cell>
          <cell r="H26">
            <v>1164924</v>
          </cell>
          <cell r="J26">
            <v>39.200000000000003</v>
          </cell>
          <cell r="L26">
            <v>39.200000000000003</v>
          </cell>
          <cell r="M26">
            <v>43.8</v>
          </cell>
        </row>
        <row r="27">
          <cell r="A27" t="str">
            <v>Minnesota</v>
          </cell>
          <cell r="B27" t="str">
            <v>MN</v>
          </cell>
          <cell r="C27" t="str">
            <v>MEEA</v>
          </cell>
          <cell r="D27">
            <v>708621</v>
          </cell>
          <cell r="E27">
            <v>818512.20000000007</v>
          </cell>
          <cell r="G27">
            <v>818512.20000000007</v>
          </cell>
          <cell r="H27">
            <v>809100</v>
          </cell>
          <cell r="J27">
            <v>27.99</v>
          </cell>
          <cell r="L27">
            <v>27.99</v>
          </cell>
          <cell r="M27">
            <v>27.56</v>
          </cell>
        </row>
        <row r="28">
          <cell r="A28" t="str">
            <v>Mississippi</v>
          </cell>
          <cell r="B28" t="str">
            <v>MS</v>
          </cell>
          <cell r="C28" t="str">
            <v>SEEA</v>
          </cell>
          <cell r="D28">
            <v>66913</v>
          </cell>
          <cell r="G28">
            <v>66913</v>
          </cell>
          <cell r="L28">
            <v>0</v>
          </cell>
        </row>
        <row r="29">
          <cell r="A29" t="str">
            <v>Missouri</v>
          </cell>
          <cell r="B29" t="str">
            <v>MO</v>
          </cell>
          <cell r="C29" t="str">
            <v>MEEA</v>
          </cell>
          <cell r="D29">
            <v>369438</v>
          </cell>
          <cell r="G29">
            <v>369438</v>
          </cell>
          <cell r="H29">
            <v>74035</v>
          </cell>
          <cell r="L29">
            <v>0</v>
          </cell>
        </row>
        <row r="30">
          <cell r="A30" t="str">
            <v>Montana</v>
          </cell>
          <cell r="B30" t="str">
            <v>MT</v>
          </cell>
          <cell r="C30" t="str">
            <v>NEEA</v>
          </cell>
          <cell r="D30">
            <v>70647</v>
          </cell>
          <cell r="E30">
            <v>80592</v>
          </cell>
          <cell r="G30">
            <v>80592</v>
          </cell>
          <cell r="H30">
            <v>67421</v>
          </cell>
          <cell r="J30">
            <v>1.6</v>
          </cell>
          <cell r="L30">
            <v>1.6</v>
          </cell>
          <cell r="M30">
            <v>1.2</v>
          </cell>
        </row>
        <row r="31">
          <cell r="A31" t="str">
            <v>Nebraska</v>
          </cell>
          <cell r="B31" t="str">
            <v>NE</v>
          </cell>
          <cell r="C31" t="str">
            <v>MEEA</v>
          </cell>
          <cell r="D31">
            <v>64390</v>
          </cell>
          <cell r="E31">
            <v>80000</v>
          </cell>
          <cell r="G31">
            <v>80000</v>
          </cell>
          <cell r="H31">
            <v>86557</v>
          </cell>
          <cell r="L31">
            <v>0</v>
          </cell>
        </row>
        <row r="32">
          <cell r="A32" t="str">
            <v>Nevada</v>
          </cell>
          <cell r="B32" t="str">
            <v>NV</v>
          </cell>
          <cell r="C32" t="str">
            <v>SWEEP</v>
          </cell>
          <cell r="D32">
            <v>299541</v>
          </cell>
          <cell r="E32">
            <v>250371.9</v>
          </cell>
          <cell r="F32">
            <v>187</v>
          </cell>
          <cell r="G32">
            <v>250558.9</v>
          </cell>
          <cell r="J32">
            <v>0.84599999999999997</v>
          </cell>
          <cell r="L32">
            <v>0.84599999999999997</v>
          </cell>
        </row>
        <row r="33">
          <cell r="A33" t="str">
            <v>New Hampshire</v>
          </cell>
          <cell r="B33" t="str">
            <v>NH</v>
          </cell>
          <cell r="C33" t="str">
            <v>NEEP</v>
          </cell>
          <cell r="D33">
            <v>60146</v>
          </cell>
          <cell r="E33">
            <v>69408.900000000009</v>
          </cell>
          <cell r="G33">
            <v>69408.900000000009</v>
          </cell>
          <cell r="H33">
            <v>70524.900000000009</v>
          </cell>
          <cell r="I33">
            <v>0.93799999999999994</v>
          </cell>
          <cell r="J33">
            <v>0.89800000000000002</v>
          </cell>
          <cell r="L33">
            <v>0.89800000000000002</v>
          </cell>
          <cell r="M33">
            <v>1.42</v>
          </cell>
        </row>
        <row r="34">
          <cell r="A34" t="str">
            <v>New Jersey</v>
          </cell>
          <cell r="B34" t="str">
            <v>NJ</v>
          </cell>
          <cell r="C34" t="str">
            <v>NEEP</v>
          </cell>
          <cell r="D34">
            <v>77268</v>
          </cell>
          <cell r="E34">
            <v>530453</v>
          </cell>
          <cell r="G34">
            <v>530453</v>
          </cell>
          <cell r="H34">
            <v>473332</v>
          </cell>
          <cell r="J34">
            <v>10.3</v>
          </cell>
          <cell r="L34">
            <v>10.3</v>
          </cell>
          <cell r="M34">
            <v>7.4</v>
          </cell>
        </row>
        <row r="35">
          <cell r="A35" t="str">
            <v>New Mexico</v>
          </cell>
          <cell r="B35" t="str">
            <v>NM</v>
          </cell>
          <cell r="C35" t="str">
            <v>SWEEP</v>
          </cell>
          <cell r="D35">
            <v>115037</v>
          </cell>
          <cell r="E35">
            <v>106891</v>
          </cell>
          <cell r="G35">
            <v>106891</v>
          </cell>
          <cell r="J35">
            <v>0.4</v>
          </cell>
          <cell r="L35">
            <v>0.4</v>
          </cell>
        </row>
        <row r="36">
          <cell r="A36" t="str">
            <v>New York</v>
          </cell>
          <cell r="B36" t="str">
            <v>NY</v>
          </cell>
          <cell r="C36" t="str">
            <v>NEEP</v>
          </cell>
          <cell r="D36">
            <v>1514781</v>
          </cell>
          <cell r="E36">
            <v>1791302</v>
          </cell>
          <cell r="G36">
            <v>1791302</v>
          </cell>
          <cell r="H36">
            <v>1072728</v>
          </cell>
          <cell r="I36">
            <v>27.068000000000001</v>
          </cell>
          <cell r="J36">
            <v>27.24</v>
          </cell>
          <cell r="L36">
            <v>27.24</v>
          </cell>
          <cell r="M36">
            <v>23.2</v>
          </cell>
        </row>
        <row r="37">
          <cell r="A37" t="str">
            <v>North Carolina</v>
          </cell>
          <cell r="B37" t="str">
            <v>NC</v>
          </cell>
          <cell r="C37" t="str">
            <v>SEEA</v>
          </cell>
          <cell r="D37">
            <v>506906</v>
          </cell>
          <cell r="E37">
            <v>514195</v>
          </cell>
          <cell r="G37">
            <v>514195</v>
          </cell>
          <cell r="H37">
            <v>678603</v>
          </cell>
          <cell r="L37">
            <v>0</v>
          </cell>
          <cell r="M37">
            <v>1.1000000000000001</v>
          </cell>
        </row>
        <row r="38">
          <cell r="A38" t="str">
            <v>North Dakota</v>
          </cell>
          <cell r="B38" t="str">
            <v>ND</v>
          </cell>
          <cell r="C38" t="str">
            <v>MEEA</v>
          </cell>
          <cell r="D38">
            <v>9491</v>
          </cell>
          <cell r="G38">
            <v>9491</v>
          </cell>
          <cell r="L38">
            <v>0</v>
          </cell>
        </row>
        <row r="39">
          <cell r="A39" t="str">
            <v>Ohio</v>
          </cell>
          <cell r="B39" t="str">
            <v>OH</v>
          </cell>
          <cell r="C39" t="str">
            <v>MEEA</v>
          </cell>
          <cell r="D39">
            <v>1880629</v>
          </cell>
          <cell r="G39">
            <v>1880629</v>
          </cell>
          <cell r="L39">
            <v>0</v>
          </cell>
        </row>
        <row r="40">
          <cell r="A40" t="str">
            <v>Oklahoma</v>
          </cell>
          <cell r="B40" t="str">
            <v>OK</v>
          </cell>
          <cell r="C40" t="str">
            <v>SPEER</v>
          </cell>
          <cell r="D40">
            <v>117826</v>
          </cell>
          <cell r="G40">
            <v>117826</v>
          </cell>
          <cell r="H40">
            <v>93378</v>
          </cell>
          <cell r="J40">
            <v>0.12</v>
          </cell>
          <cell r="L40">
            <v>0.12</v>
          </cell>
          <cell r="M40">
            <v>0.22</v>
          </cell>
        </row>
        <row r="41">
          <cell r="A41" t="str">
            <v>Oregon</v>
          </cell>
          <cell r="B41" t="str">
            <v>OR</v>
          </cell>
          <cell r="C41" t="str">
            <v>NEEA</v>
          </cell>
          <cell r="D41">
            <v>461069</v>
          </cell>
          <cell r="E41">
            <v>414862.12900000002</v>
          </cell>
          <cell r="F41">
            <v>50349</v>
          </cell>
          <cell r="G41">
            <v>465211.12900000002</v>
          </cell>
          <cell r="H41">
            <v>463024.47600000002</v>
          </cell>
          <cell r="J41">
            <v>4.84</v>
          </cell>
          <cell r="L41">
            <v>4.84</v>
          </cell>
          <cell r="M41">
            <v>5.92</v>
          </cell>
        </row>
        <row r="42">
          <cell r="A42" t="str">
            <v>Pennsylvania</v>
          </cell>
          <cell r="B42" t="str">
            <v>PA</v>
          </cell>
          <cell r="C42" t="str">
            <v>NEEP</v>
          </cell>
          <cell r="D42">
            <v>1553739</v>
          </cell>
          <cell r="G42">
            <v>1553739</v>
          </cell>
          <cell r="L42">
            <v>0</v>
          </cell>
        </row>
        <row r="43">
          <cell r="A43" t="str">
            <v>Rhode Island</v>
          </cell>
          <cell r="B43" t="str">
            <v>RI</v>
          </cell>
          <cell r="C43" t="str">
            <v>NEEP</v>
          </cell>
          <cell r="D43">
            <v>96008</v>
          </cell>
          <cell r="E43">
            <v>96009</v>
          </cell>
          <cell r="G43">
            <v>96009</v>
          </cell>
          <cell r="H43">
            <v>119666</v>
          </cell>
          <cell r="I43">
            <v>1.19</v>
          </cell>
          <cell r="J43">
            <v>1.19</v>
          </cell>
          <cell r="L43">
            <v>1.19</v>
          </cell>
          <cell r="M43">
            <v>2.298</v>
          </cell>
        </row>
        <row r="44">
          <cell r="A44" t="str">
            <v>South Carolina</v>
          </cell>
          <cell r="B44" t="str">
            <v>SC</v>
          </cell>
          <cell r="C44" t="str">
            <v>SEEA</v>
          </cell>
          <cell r="D44">
            <v>255110</v>
          </cell>
          <cell r="G44">
            <v>255110</v>
          </cell>
          <cell r="H44">
            <v>351925</v>
          </cell>
          <cell r="L44">
            <v>0</v>
          </cell>
        </row>
        <row r="45">
          <cell r="A45" t="str">
            <v>South Dakota</v>
          </cell>
          <cell r="B45" t="str">
            <v>SD</v>
          </cell>
          <cell r="C45" t="str">
            <v>MEEA</v>
          </cell>
          <cell r="D45">
            <v>7029</v>
          </cell>
          <cell r="E45">
            <v>20532</v>
          </cell>
          <cell r="G45">
            <v>20532</v>
          </cell>
          <cell r="H45">
            <v>29475</v>
          </cell>
          <cell r="J45">
            <v>0.40400000000000003</v>
          </cell>
          <cell r="L45">
            <v>0.40400000000000003</v>
          </cell>
          <cell r="M45">
            <v>0.19700000000000001</v>
          </cell>
        </row>
        <row r="46">
          <cell r="A46" t="str">
            <v>Tennessee</v>
          </cell>
          <cell r="B46" t="str">
            <v>TN</v>
          </cell>
          <cell r="C46" t="str">
            <v>SEEA</v>
          </cell>
          <cell r="D46">
            <v>333563</v>
          </cell>
          <cell r="G46">
            <v>333563</v>
          </cell>
          <cell r="H46">
            <v>302493</v>
          </cell>
          <cell r="L46">
            <v>0</v>
          </cell>
        </row>
        <row r="47">
          <cell r="A47" t="str">
            <v>Texas</v>
          </cell>
          <cell r="B47" t="str">
            <v>TX</v>
          </cell>
          <cell r="C47" t="str">
            <v>SPEER</v>
          </cell>
          <cell r="D47">
            <v>721445</v>
          </cell>
          <cell r="G47">
            <v>721445</v>
          </cell>
          <cell r="L47">
            <v>0</v>
          </cell>
        </row>
        <row r="48">
          <cell r="A48" t="str">
            <v>Utah</v>
          </cell>
          <cell r="B48" t="str">
            <v>UT</v>
          </cell>
          <cell r="C48" t="str">
            <v>SWEEP</v>
          </cell>
          <cell r="D48">
            <v>245308</v>
          </cell>
          <cell r="G48">
            <v>245308</v>
          </cell>
          <cell r="H48">
            <v>176419</v>
          </cell>
          <cell r="J48">
            <v>4.5999999999999996</v>
          </cell>
          <cell r="L48">
            <v>4.5999999999999996</v>
          </cell>
          <cell r="M48">
            <v>4.78</v>
          </cell>
        </row>
        <row r="49">
          <cell r="A49" t="str">
            <v>Vermont</v>
          </cell>
          <cell r="B49" t="str">
            <v>VT</v>
          </cell>
          <cell r="C49" t="str">
            <v>NEEP</v>
          </cell>
          <cell r="D49">
            <v>115866</v>
          </cell>
          <cell r="E49">
            <v>117940</v>
          </cell>
          <cell r="G49">
            <v>117940</v>
          </cell>
          <cell r="H49">
            <v>120751</v>
          </cell>
          <cell r="I49">
            <v>1.1100000000000001</v>
          </cell>
          <cell r="L49">
            <v>1.1100000000000001</v>
          </cell>
          <cell r="M49">
            <v>0.75</v>
          </cell>
        </row>
        <row r="50">
          <cell r="A50" t="str">
            <v>Virginia</v>
          </cell>
          <cell r="B50" t="str">
            <v>VA</v>
          </cell>
          <cell r="C50" t="str">
            <v>SEEA</v>
          </cell>
          <cell r="D50">
            <v>109224</v>
          </cell>
          <cell r="G50">
            <v>109224</v>
          </cell>
          <cell r="L50">
            <v>0</v>
          </cell>
        </row>
        <row r="51">
          <cell r="A51" t="str">
            <v>Washington</v>
          </cell>
          <cell r="B51" t="str">
            <v>WA</v>
          </cell>
          <cell r="C51" t="str">
            <v>NEEA</v>
          </cell>
          <cell r="D51">
            <v>853253</v>
          </cell>
          <cell r="G51">
            <v>853253</v>
          </cell>
          <cell r="H51">
            <v>882578.70000000007</v>
          </cell>
          <cell r="J51">
            <v>7.2</v>
          </cell>
          <cell r="L51">
            <v>7.2</v>
          </cell>
          <cell r="M51">
            <v>6.6</v>
          </cell>
        </row>
        <row r="52">
          <cell r="A52" t="str">
            <v>West Virginia</v>
          </cell>
          <cell r="B52" t="str">
            <v>WV</v>
          </cell>
          <cell r="C52" t="str">
            <v>No affiliation</v>
          </cell>
          <cell r="D52">
            <v>7888</v>
          </cell>
          <cell r="G52">
            <v>7888</v>
          </cell>
          <cell r="L52">
            <v>0</v>
          </cell>
        </row>
        <row r="53">
          <cell r="A53" t="str">
            <v>Wisconsin</v>
          </cell>
          <cell r="B53" t="str">
            <v>WI</v>
          </cell>
          <cell r="C53" t="str">
            <v>MEEA</v>
          </cell>
          <cell r="D53">
            <v>587155</v>
          </cell>
          <cell r="E53">
            <v>286786</v>
          </cell>
          <cell r="F53">
            <v>121435</v>
          </cell>
          <cell r="G53">
            <v>408221</v>
          </cell>
          <cell r="H53">
            <v>649847</v>
          </cell>
          <cell r="J53">
            <v>12.3</v>
          </cell>
          <cell r="L53">
            <v>12.3</v>
          </cell>
          <cell r="M53">
            <v>16.899999999999999</v>
          </cell>
        </row>
        <row r="54">
          <cell r="A54" t="str">
            <v>Wyoming</v>
          </cell>
          <cell r="B54" t="str">
            <v>WY</v>
          </cell>
          <cell r="C54" t="str">
            <v>SWEEP</v>
          </cell>
          <cell r="D54">
            <v>14001</v>
          </cell>
          <cell r="G54">
            <v>14001</v>
          </cell>
          <cell r="L54">
            <v>0</v>
          </cell>
        </row>
        <row r="55">
          <cell r="A55" t="str">
            <v>BPA &amp; NEEA</v>
          </cell>
          <cell r="B55" t="str">
            <v>BPA/NEEA</v>
          </cell>
          <cell r="C55" t="str">
            <v>N/A</v>
          </cell>
          <cell r="G55">
            <v>0</v>
          </cell>
          <cell r="L55">
            <v>0</v>
          </cell>
        </row>
      </sheetData>
      <sheetData sheetId="11" refreshError="1"/>
      <sheetData sheetId="12" refreshError="1"/>
      <sheetData sheetId="1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tic1.squarespace.com/static/5a98cf80ec4eb7c5cd928c61/t/5c7f3708fa0d6036d7120d8f/1551849054549/USEER+2019+US+Energy+Employment+Report.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eia.gov/todayinenergy/detail.php?id=3739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ta-publications.lbl.gov/sites/default/files/cose_final_report_20180619_1.pdf" TargetMode="External"/><Relationship Id="rId2" Type="http://schemas.openxmlformats.org/officeDocument/2006/relationships/hyperlink" Target="http://www.aceee.org/sites/default/files/publications/researchreports/u1808.pdf" TargetMode="External"/><Relationship Id="rId1" Type="http://schemas.openxmlformats.org/officeDocument/2006/relationships/hyperlink" Target="https://www.epa.gov/sites/production/files/2019-07/documents/bpk-report-final-508.pdf" TargetMode="External"/><Relationship Id="rId6" Type="http://schemas.openxmlformats.org/officeDocument/2006/relationships/printerSettings" Target="../printerSettings/printerSettings2.bin"/><Relationship Id="rId5" Type="http://schemas.openxmlformats.org/officeDocument/2006/relationships/hyperlink" Target="https://www.epa.gov/statelocalenergy/avert-tutorial-getting-started-identify-your-avert-regions" TargetMode="External"/><Relationship Id="rId4" Type="http://schemas.openxmlformats.org/officeDocument/2006/relationships/hyperlink" Target="https://data.bls.gov/cgi-bin/cpicalc.p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nascsp.org/wap/weatherization-publications/wap-annual-funding-survey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mi.org/wp-content/uploads/2017/06/ASHRAE-D-LV-17-006.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2D390-6591-4B6A-9DFC-CC99C7624AC0}">
  <sheetPr>
    <tabColor rgb="FFFFC000"/>
  </sheetPr>
  <dimension ref="A1:I51"/>
  <sheetViews>
    <sheetView zoomScaleNormal="100" workbookViewId="0">
      <selection activeCell="M10" sqref="M10"/>
    </sheetView>
  </sheetViews>
  <sheetFormatPr defaultRowHeight="15" x14ac:dyDescent="0.25"/>
  <cols>
    <col min="1" max="1" width="9.140625" style="60"/>
    <col min="2" max="2" width="50.5703125" customWidth="1"/>
    <col min="3" max="3" width="18.42578125" customWidth="1"/>
    <col min="4" max="4" width="13.85546875" customWidth="1"/>
  </cols>
  <sheetData>
    <row r="1" spans="1:5" s="60" customFormat="1" x14ac:dyDescent="0.25">
      <c r="A1" s="66" t="s">
        <v>158</v>
      </c>
      <c r="B1" s="60" t="s">
        <v>161</v>
      </c>
    </row>
    <row r="2" spans="1:5" s="60" customFormat="1" x14ac:dyDescent="0.25">
      <c r="A2" s="66" t="s">
        <v>152</v>
      </c>
      <c r="B2" s="1" t="s">
        <v>159</v>
      </c>
      <c r="D2" s="1"/>
    </row>
    <row r="3" spans="1:5" s="60" customFormat="1" x14ac:dyDescent="0.25">
      <c r="A3" s="66" t="s">
        <v>153</v>
      </c>
      <c r="B3" s="60" t="s">
        <v>160</v>
      </c>
    </row>
    <row r="4" spans="1:5" s="60" customFormat="1" x14ac:dyDescent="0.25">
      <c r="B4" s="67"/>
    </row>
    <row r="5" spans="1:5" s="69" customFormat="1" x14ac:dyDescent="0.25">
      <c r="A5" s="68" t="s">
        <v>154</v>
      </c>
    </row>
    <row r="7" spans="1:5" x14ac:dyDescent="0.25">
      <c r="C7">
        <v>2018</v>
      </c>
      <c r="E7" s="13"/>
    </row>
    <row r="8" spans="1:5" x14ac:dyDescent="0.25">
      <c r="B8" t="s">
        <v>0</v>
      </c>
      <c r="C8" s="2">
        <f>SUM(C11:C19)/10^6</f>
        <v>2.324865</v>
      </c>
      <c r="E8" s="13"/>
    </row>
    <row r="9" spans="1:5" x14ac:dyDescent="0.25">
      <c r="C9" s="2"/>
    </row>
    <row r="10" spans="1:5" ht="15.75" thickBot="1" x14ac:dyDescent="0.3">
      <c r="B10" s="10" t="s">
        <v>1</v>
      </c>
      <c r="C10" s="10" t="s">
        <v>156</v>
      </c>
      <c r="D10" t="s">
        <v>155</v>
      </c>
    </row>
    <row r="11" spans="1:5" x14ac:dyDescent="0.25">
      <c r="B11" s="3" t="s">
        <v>2</v>
      </c>
      <c r="C11" s="30">
        <v>582108</v>
      </c>
      <c r="D11" s="70" t="s">
        <v>3</v>
      </c>
    </row>
    <row r="12" spans="1:5" x14ac:dyDescent="0.25">
      <c r="B12" s="3" t="s">
        <v>4</v>
      </c>
      <c r="C12" s="31">
        <v>427503</v>
      </c>
      <c r="D12" s="71" t="s">
        <v>5</v>
      </c>
    </row>
    <row r="13" spans="1:5" x14ac:dyDescent="0.25">
      <c r="B13" s="3" t="s">
        <v>6</v>
      </c>
      <c r="C13" s="31">
        <v>370562</v>
      </c>
      <c r="D13" s="71" t="s">
        <v>7</v>
      </c>
    </row>
    <row r="14" spans="1:5" x14ac:dyDescent="0.25">
      <c r="B14" s="3" t="s">
        <v>8</v>
      </c>
      <c r="C14" s="31">
        <v>357765</v>
      </c>
      <c r="D14" s="71" t="s">
        <v>9</v>
      </c>
    </row>
    <row r="15" spans="1:5" x14ac:dyDescent="0.25">
      <c r="B15" s="5" t="s">
        <v>10</v>
      </c>
      <c r="C15" s="31">
        <v>167828</v>
      </c>
      <c r="D15" s="71" t="s">
        <v>10</v>
      </c>
    </row>
    <row r="16" spans="1:5" x14ac:dyDescent="0.25">
      <c r="B16" s="3" t="s">
        <v>11</v>
      </c>
      <c r="C16" s="31">
        <v>128896</v>
      </c>
      <c r="D16" s="71" t="s">
        <v>12</v>
      </c>
    </row>
    <row r="17" spans="2:9" x14ac:dyDescent="0.25">
      <c r="B17" s="3" t="s">
        <v>13</v>
      </c>
      <c r="C17" s="31">
        <v>91555</v>
      </c>
      <c r="D17" s="71" t="s">
        <v>14</v>
      </c>
    </row>
    <row r="18" spans="2:9" ht="15.75" thickBot="1" x14ac:dyDescent="0.3">
      <c r="B18" s="3" t="s">
        <v>15</v>
      </c>
      <c r="C18" s="32">
        <v>82423</v>
      </c>
      <c r="D18" s="72" t="s">
        <v>16</v>
      </c>
    </row>
    <row r="19" spans="2:9" x14ac:dyDescent="0.25">
      <c r="B19" s="7" t="s">
        <v>17</v>
      </c>
      <c r="C19" s="4">
        <v>116225</v>
      </c>
    </row>
    <row r="20" spans="2:9" x14ac:dyDescent="0.25">
      <c r="B20" s="7"/>
      <c r="C20" s="4"/>
    </row>
    <row r="21" spans="2:9" ht="15.75" thickBot="1" x14ac:dyDescent="0.3">
      <c r="B21" s="85" t="s">
        <v>18</v>
      </c>
      <c r="C21" s="10" t="s">
        <v>156</v>
      </c>
    </row>
    <row r="22" spans="2:9" x14ac:dyDescent="0.25">
      <c r="B22" s="27" t="s">
        <v>19</v>
      </c>
      <c r="C22" s="33">
        <v>1295782</v>
      </c>
      <c r="D22" s="73"/>
      <c r="E22" s="8"/>
      <c r="F22" s="4"/>
      <c r="G22" s="4"/>
      <c r="H22" s="4"/>
      <c r="I22" s="4"/>
    </row>
    <row r="23" spans="2:9" x14ac:dyDescent="0.25">
      <c r="B23" s="28" t="s">
        <v>20</v>
      </c>
      <c r="C23" s="34">
        <v>321581</v>
      </c>
      <c r="D23" s="73"/>
    </row>
    <row r="24" spans="2:9" x14ac:dyDescent="0.25">
      <c r="B24" s="28" t="s">
        <v>21</v>
      </c>
      <c r="C24" s="34">
        <v>484481</v>
      </c>
      <c r="D24" s="73"/>
    </row>
    <row r="25" spans="2:9" ht="15.75" thickBot="1" x14ac:dyDescent="0.3">
      <c r="B25" s="29" t="s">
        <v>22</v>
      </c>
      <c r="C25" s="35">
        <v>180339</v>
      </c>
      <c r="D25" s="73"/>
    </row>
    <row r="26" spans="2:9" x14ac:dyDescent="0.25">
      <c r="B26" s="7" t="s">
        <v>17</v>
      </c>
      <c r="C26" s="4">
        <v>42681</v>
      </c>
      <c r="D26" s="73"/>
    </row>
    <row r="28" spans="2:9" ht="15.75" thickBot="1" x14ac:dyDescent="0.3">
      <c r="B28" s="74" t="s">
        <v>157</v>
      </c>
      <c r="C28" s="75">
        <v>2018</v>
      </c>
      <c r="D28" s="6"/>
    </row>
    <row r="29" spans="2:9" x14ac:dyDescent="0.25">
      <c r="B29" s="78" t="s">
        <v>23</v>
      </c>
      <c r="C29" s="79">
        <v>1127553</v>
      </c>
      <c r="D29" s="9"/>
    </row>
    <row r="30" spans="2:9" x14ac:dyDescent="0.25">
      <c r="B30" s="80" t="s">
        <v>24</v>
      </c>
      <c r="C30" s="81">
        <v>875585</v>
      </c>
      <c r="D30" s="9"/>
    </row>
    <row r="31" spans="2:9" x14ac:dyDescent="0.25">
      <c r="B31" s="80" t="s">
        <v>25</v>
      </c>
      <c r="C31" s="81">
        <v>1365887</v>
      </c>
      <c r="D31" s="9"/>
    </row>
    <row r="32" spans="2:9" ht="15.75" thickBot="1" x14ac:dyDescent="0.3">
      <c r="B32" s="82" t="s">
        <v>26</v>
      </c>
      <c r="C32" s="83">
        <v>2324866</v>
      </c>
      <c r="D32" s="9"/>
    </row>
    <row r="33" spans="2:6" x14ac:dyDescent="0.25">
      <c r="B33" s="77" t="s">
        <v>27</v>
      </c>
      <c r="C33" s="84">
        <v>2536382</v>
      </c>
    </row>
    <row r="48" spans="2:6" x14ac:dyDescent="0.25">
      <c r="B48" s="10"/>
      <c r="C48" s="65"/>
      <c r="D48" s="65"/>
      <c r="E48" s="65"/>
      <c r="F48" s="65"/>
    </row>
    <row r="49" spans="3:6" x14ac:dyDescent="0.25">
      <c r="C49" s="65"/>
      <c r="D49" s="65"/>
      <c r="E49" s="65"/>
      <c r="F49" s="65"/>
    </row>
    <row r="50" spans="3:6" x14ac:dyDescent="0.25">
      <c r="C50" s="65"/>
      <c r="D50" s="65"/>
      <c r="E50" s="65"/>
      <c r="F50" s="65"/>
    </row>
    <row r="51" spans="3:6" x14ac:dyDescent="0.25">
      <c r="C51" s="65"/>
      <c r="D51" s="65"/>
      <c r="E51" s="65"/>
      <c r="F51" s="65"/>
    </row>
  </sheetData>
  <mergeCells count="4">
    <mergeCell ref="C48:F48"/>
    <mergeCell ref="C49:F49"/>
    <mergeCell ref="C50:F50"/>
    <mergeCell ref="C51:F51"/>
  </mergeCells>
  <hyperlinks>
    <hyperlink ref="B2" r:id="rId1" xr:uid="{A2C16E7A-39F7-46D2-8233-FE2B327DC80D}"/>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9B029-2038-47F9-B2D2-E0909E3A6741}">
  <dimension ref="A1:P58"/>
  <sheetViews>
    <sheetView tabSelected="1" zoomScale="70" zoomScaleNormal="70" workbookViewId="0">
      <pane xSplit="1" ySplit="8" topLeftCell="B24" activePane="bottomRight" state="frozen"/>
      <selection pane="topRight" activeCell="J1" sqref="J1"/>
      <selection pane="bottomLeft" activeCell="A13" sqref="A13"/>
      <selection pane="bottomRight" activeCell="K45" sqref="K45"/>
    </sheetView>
  </sheetViews>
  <sheetFormatPr defaultColWidth="9.140625" defaultRowHeight="15" x14ac:dyDescent="0.25"/>
  <cols>
    <col min="1" max="1" width="15" style="44" customWidth="1"/>
    <col min="2" max="2" width="14.85546875" style="44" customWidth="1"/>
    <col min="3" max="3" width="17.7109375" style="44" customWidth="1"/>
    <col min="4" max="4" width="20.28515625" style="44" customWidth="1"/>
    <col min="5" max="5" width="22.42578125" style="44" customWidth="1"/>
    <col min="6" max="6" width="11.5703125" style="44" customWidth="1"/>
    <col min="7" max="7" width="15" style="44" customWidth="1"/>
    <col min="8" max="16384" width="9.140625" style="44"/>
  </cols>
  <sheetData>
    <row r="1" spans="1:7" s="60" customFormat="1" x14ac:dyDescent="0.25">
      <c r="A1" s="66" t="s">
        <v>158</v>
      </c>
      <c r="B1" s="60" t="s">
        <v>163</v>
      </c>
    </row>
    <row r="2" spans="1:7" s="60" customFormat="1" x14ac:dyDescent="0.25">
      <c r="A2" s="66" t="s">
        <v>152</v>
      </c>
      <c r="B2" s="1" t="s">
        <v>164</v>
      </c>
    </row>
    <row r="3" spans="1:7" s="60" customFormat="1" x14ac:dyDescent="0.25">
      <c r="A3" s="66" t="s">
        <v>153</v>
      </c>
      <c r="B3" s="60" t="s">
        <v>165</v>
      </c>
    </row>
    <row r="4" spans="1:7" s="60" customFormat="1" x14ac:dyDescent="0.25"/>
    <row r="5" spans="1:7" s="69" customFormat="1" x14ac:dyDescent="0.25">
      <c r="A5" s="68" t="s">
        <v>154</v>
      </c>
    </row>
    <row r="7" spans="1:7" s="86" customFormat="1" ht="63.75" x14ac:dyDescent="0.2">
      <c r="A7" s="45" t="s">
        <v>136</v>
      </c>
      <c r="B7" s="45" t="s">
        <v>137</v>
      </c>
      <c r="C7" s="45" t="s">
        <v>137</v>
      </c>
      <c r="D7" s="45" t="s">
        <v>138</v>
      </c>
      <c r="E7" s="45" t="s">
        <v>139</v>
      </c>
      <c r="F7" s="45" t="s">
        <v>140</v>
      </c>
      <c r="G7" s="45" t="s">
        <v>141</v>
      </c>
    </row>
    <row r="8" spans="1:7" s="86" customFormat="1" ht="25.5" x14ac:dyDescent="0.2">
      <c r="A8" s="45"/>
      <c r="B8" s="45" t="s">
        <v>162</v>
      </c>
      <c r="C8" s="45" t="s">
        <v>162</v>
      </c>
      <c r="D8" s="45" t="s">
        <v>162</v>
      </c>
      <c r="E8" s="45" t="s">
        <v>162</v>
      </c>
      <c r="F8" s="45" t="s">
        <v>162</v>
      </c>
      <c r="G8" s="45" t="s">
        <v>162</v>
      </c>
    </row>
    <row r="9" spans="1:7" x14ac:dyDescent="0.25">
      <c r="A9" s="46">
        <v>1973</v>
      </c>
      <c r="B9" s="47">
        <v>1286.3520000000001</v>
      </c>
      <c r="C9" s="47">
        <v>1286.3520000000001</v>
      </c>
      <c r="D9" s="47"/>
      <c r="E9" s="47"/>
      <c r="F9" s="47"/>
      <c r="G9" s="47"/>
    </row>
    <row r="10" spans="1:7" x14ac:dyDescent="0.25">
      <c r="A10" s="46">
        <v>1974</v>
      </c>
      <c r="B10" s="47">
        <v>1250.643</v>
      </c>
      <c r="C10" s="47">
        <v>1250.643</v>
      </c>
      <c r="D10" s="47"/>
      <c r="E10" s="47"/>
      <c r="F10" s="47"/>
      <c r="G10" s="47"/>
    </row>
    <row r="11" spans="1:7" x14ac:dyDescent="0.25">
      <c r="A11" s="46">
        <v>1975</v>
      </c>
      <c r="B11" s="47">
        <v>1243.8150000000001</v>
      </c>
      <c r="C11" s="47">
        <v>1243.8150000000001</v>
      </c>
      <c r="D11" s="47"/>
      <c r="E11" s="47"/>
      <c r="F11" s="47"/>
      <c r="G11" s="47"/>
    </row>
    <row r="12" spans="1:7" x14ac:dyDescent="0.25">
      <c r="A12" s="46">
        <v>1976</v>
      </c>
      <c r="B12" s="47">
        <v>1351.184</v>
      </c>
      <c r="C12" s="47">
        <v>1351.184</v>
      </c>
      <c r="D12" s="47"/>
      <c r="E12" s="47"/>
      <c r="F12" s="47"/>
      <c r="G12" s="47"/>
    </row>
    <row r="13" spans="1:7" x14ac:dyDescent="0.25">
      <c r="A13" s="46">
        <v>1977</v>
      </c>
      <c r="B13" s="47">
        <v>1442.126</v>
      </c>
      <c r="C13" s="47">
        <v>1442.126</v>
      </c>
      <c r="D13" s="47"/>
      <c r="E13" s="47"/>
      <c r="F13" s="47"/>
      <c r="G13" s="47"/>
    </row>
    <row r="14" spans="1:7" x14ac:dyDescent="0.25">
      <c r="A14" s="46">
        <v>1978</v>
      </c>
      <c r="B14" s="47">
        <v>1447.6569999999999</v>
      </c>
      <c r="C14" s="47">
        <v>1447.6569999999999</v>
      </c>
      <c r="D14" s="47"/>
      <c r="E14" s="47"/>
      <c r="F14" s="47"/>
      <c r="G14" s="47"/>
    </row>
    <row r="15" spans="1:7" x14ac:dyDescent="0.25">
      <c r="A15" s="46">
        <v>1979</v>
      </c>
      <c r="B15" s="47">
        <v>1505.248</v>
      </c>
      <c r="C15" s="47">
        <v>1505.248</v>
      </c>
      <c r="D15" s="47"/>
      <c r="E15" s="47"/>
      <c r="F15" s="47"/>
      <c r="G15" s="47"/>
    </row>
    <row r="16" spans="1:7" x14ac:dyDescent="0.25">
      <c r="A16" s="46">
        <v>1980</v>
      </c>
      <c r="B16" s="47">
        <v>1543.7159999999999</v>
      </c>
      <c r="C16" s="47">
        <v>1543.7159999999999</v>
      </c>
      <c r="D16" s="47"/>
      <c r="E16" s="47"/>
      <c r="F16" s="47"/>
      <c r="G16" s="47"/>
    </row>
    <row r="17" spans="1:7" x14ac:dyDescent="0.25">
      <c r="A17" s="46">
        <v>1981</v>
      </c>
      <c r="B17" s="47">
        <v>1551.165</v>
      </c>
      <c r="C17" s="47">
        <v>1551.165</v>
      </c>
      <c r="D17" s="47"/>
      <c r="E17" s="47"/>
      <c r="F17" s="47"/>
      <c r="G17" s="47"/>
    </row>
    <row r="18" spans="1:7" x14ac:dyDescent="0.25">
      <c r="A18" s="46">
        <v>1982</v>
      </c>
      <c r="B18" s="47">
        <v>1480.798</v>
      </c>
      <c r="C18" s="47">
        <v>1480.798</v>
      </c>
      <c r="D18" s="47"/>
      <c r="E18" s="47"/>
      <c r="F18" s="47"/>
      <c r="G18" s="47"/>
    </row>
    <row r="19" spans="1:7" x14ac:dyDescent="0.25">
      <c r="A19" s="46">
        <v>1983</v>
      </c>
      <c r="B19" s="47">
        <v>1520.759</v>
      </c>
      <c r="C19" s="47">
        <v>1520.759</v>
      </c>
      <c r="D19" s="47"/>
      <c r="E19" s="47"/>
      <c r="F19" s="47"/>
      <c r="G19" s="47"/>
    </row>
    <row r="20" spans="1:7" x14ac:dyDescent="0.25">
      <c r="A20" s="46">
        <v>1984</v>
      </c>
      <c r="B20" s="47">
        <v>1588.338</v>
      </c>
      <c r="C20" s="47">
        <v>1588.338</v>
      </c>
      <c r="D20" s="47"/>
      <c r="E20" s="47"/>
      <c r="F20" s="47"/>
      <c r="G20" s="47"/>
    </row>
    <row r="21" spans="1:7" x14ac:dyDescent="0.25">
      <c r="A21" s="46">
        <v>1985</v>
      </c>
      <c r="B21" s="47">
        <v>1619.3130000000001</v>
      </c>
      <c r="C21" s="47">
        <v>1619.3130000000001</v>
      </c>
      <c r="D21" s="47"/>
      <c r="E21" s="47"/>
      <c r="F21" s="47"/>
      <c r="G21" s="47"/>
    </row>
    <row r="22" spans="1:7" x14ac:dyDescent="0.25">
      <c r="A22" s="46">
        <v>1986</v>
      </c>
      <c r="B22" s="47">
        <v>1613.31</v>
      </c>
      <c r="C22" s="47">
        <v>1613.31</v>
      </c>
      <c r="D22" s="47"/>
      <c r="E22" s="47"/>
      <c r="F22" s="47"/>
      <c r="G22" s="47"/>
    </row>
    <row r="23" spans="1:7" x14ac:dyDescent="0.25">
      <c r="A23" s="46">
        <v>1987</v>
      </c>
      <c r="B23" s="47">
        <v>1680.2370000000001</v>
      </c>
      <c r="C23" s="47">
        <v>1680.2370000000001</v>
      </c>
      <c r="D23" s="47"/>
      <c r="E23" s="47"/>
      <c r="F23" s="47"/>
      <c r="G23" s="47"/>
    </row>
    <row r="24" spans="1:7" x14ac:dyDescent="0.25">
      <c r="A24" s="46">
        <v>1988</v>
      </c>
      <c r="B24" s="47">
        <v>1757.5309999999999</v>
      </c>
      <c r="C24" s="47">
        <v>1757.5309999999999</v>
      </c>
      <c r="D24" s="47"/>
      <c r="E24" s="47"/>
      <c r="F24" s="47"/>
      <c r="G24" s="47"/>
    </row>
    <row r="25" spans="1:7" x14ac:dyDescent="0.25">
      <c r="A25" s="46">
        <v>1989</v>
      </c>
      <c r="B25" s="47">
        <v>1825.6</v>
      </c>
      <c r="C25" s="47">
        <v>1825.6</v>
      </c>
      <c r="D25" s="47"/>
      <c r="E25" s="47"/>
      <c r="F25" s="47"/>
      <c r="G25" s="47"/>
    </row>
    <row r="26" spans="1:7" x14ac:dyDescent="0.25">
      <c r="A26" s="46">
        <v>1990</v>
      </c>
      <c r="B26" s="47">
        <v>1831.049</v>
      </c>
      <c r="C26" s="47">
        <v>1831.049</v>
      </c>
      <c r="D26" s="47"/>
      <c r="E26" s="47"/>
      <c r="F26" s="47"/>
      <c r="G26" s="47"/>
    </row>
    <row r="27" spans="1:7" x14ac:dyDescent="0.25">
      <c r="A27" s="46">
        <v>1991</v>
      </c>
      <c r="B27" s="47">
        <v>1829.607</v>
      </c>
      <c r="C27" s="47">
        <v>1829.607</v>
      </c>
      <c r="D27" s="47"/>
      <c r="E27" s="47"/>
      <c r="F27" s="47"/>
      <c r="G27" s="47"/>
    </row>
    <row r="28" spans="1:7" x14ac:dyDescent="0.25">
      <c r="A28" s="46">
        <v>1992</v>
      </c>
      <c r="B28" s="47">
        <v>1843.45</v>
      </c>
      <c r="C28" s="47">
        <v>1843.45</v>
      </c>
      <c r="D28" s="47"/>
      <c r="E28" s="47"/>
      <c r="F28" s="47"/>
      <c r="G28" s="47"/>
    </row>
    <row r="29" spans="1:7" x14ac:dyDescent="0.25">
      <c r="A29" s="46">
        <v>1993</v>
      </c>
      <c r="B29" s="47">
        <v>1919.1120000000001</v>
      </c>
      <c r="C29" s="47">
        <v>1919.1120000000001</v>
      </c>
      <c r="D29" s="47"/>
      <c r="E29" s="47"/>
      <c r="F29" s="47"/>
      <c r="G29" s="47"/>
    </row>
    <row r="30" spans="1:7" x14ac:dyDescent="0.25">
      <c r="A30" s="46">
        <v>1994</v>
      </c>
      <c r="B30" s="47">
        <v>1943.8789999999999</v>
      </c>
      <c r="C30" s="47">
        <v>1943.8789999999999</v>
      </c>
      <c r="D30" s="47"/>
      <c r="E30" s="47"/>
      <c r="F30" s="47"/>
      <c r="G30" s="47"/>
    </row>
    <row r="31" spans="1:7" x14ac:dyDescent="0.25">
      <c r="A31" s="46">
        <v>1995</v>
      </c>
      <c r="B31" s="47">
        <v>1960.05</v>
      </c>
      <c r="C31" s="47">
        <v>1960.05</v>
      </c>
      <c r="D31" s="47"/>
      <c r="E31" s="47"/>
      <c r="F31" s="47"/>
      <c r="G31" s="47"/>
    </row>
    <row r="32" spans="1:7" x14ac:dyDescent="0.25">
      <c r="A32" s="46">
        <v>1996</v>
      </c>
      <c r="B32" s="47">
        <v>2033.261</v>
      </c>
      <c r="C32" s="47">
        <v>2033.261</v>
      </c>
      <c r="D32" s="47"/>
      <c r="E32" s="47"/>
      <c r="F32" s="47"/>
      <c r="G32" s="47"/>
    </row>
    <row r="33" spans="1:7" x14ac:dyDescent="0.25">
      <c r="A33" s="46">
        <v>1997</v>
      </c>
      <c r="B33" s="47">
        <v>2101.4009999999998</v>
      </c>
      <c r="C33" s="47">
        <v>2101.4009999999998</v>
      </c>
      <c r="D33" s="47"/>
      <c r="E33" s="47"/>
      <c r="F33" s="47"/>
      <c r="G33" s="47"/>
    </row>
    <row r="34" spans="1:7" x14ac:dyDescent="0.25">
      <c r="A34" s="46">
        <v>1998</v>
      </c>
      <c r="B34" s="47">
        <v>2191.79</v>
      </c>
      <c r="C34" s="47">
        <v>2191.79</v>
      </c>
      <c r="D34" s="47"/>
      <c r="E34" s="47"/>
      <c r="F34" s="47"/>
      <c r="G34" s="47"/>
    </row>
    <row r="35" spans="1:7" ht="15.75" thickBot="1" x14ac:dyDescent="0.3">
      <c r="A35" s="46">
        <v>1999</v>
      </c>
      <c r="B35" s="47">
        <v>2204.4259999999999</v>
      </c>
      <c r="C35" s="47">
        <v>2204.4259999999999</v>
      </c>
      <c r="D35" s="47"/>
      <c r="E35" s="47"/>
      <c r="F35" s="47"/>
      <c r="G35" s="47"/>
    </row>
    <row r="36" spans="1:7" x14ac:dyDescent="0.25">
      <c r="A36" s="46">
        <v>2000</v>
      </c>
      <c r="B36" s="53">
        <v>2310.1999999999998</v>
      </c>
      <c r="C36" s="54">
        <v>2310.1999999999998</v>
      </c>
      <c r="D36" s="53"/>
      <c r="E36" s="53"/>
      <c r="F36" s="53"/>
      <c r="G36" s="53"/>
    </row>
    <row r="37" spans="1:7" x14ac:dyDescent="0.25">
      <c r="A37" s="46">
        <v>2001</v>
      </c>
      <c r="B37" s="51">
        <v>2272.6840000000002</v>
      </c>
      <c r="C37" s="52">
        <v>2272.6840000000002</v>
      </c>
      <c r="D37" s="51"/>
      <c r="E37" s="51"/>
      <c r="F37" s="51"/>
      <c r="G37" s="51"/>
    </row>
    <row r="38" spans="1:7" x14ac:dyDescent="0.25">
      <c r="A38" s="46">
        <v>2002</v>
      </c>
      <c r="B38" s="51">
        <v>2288.0729999999999</v>
      </c>
      <c r="C38" s="52">
        <v>2288.0729999999999</v>
      </c>
      <c r="D38" s="51"/>
      <c r="E38" s="51"/>
      <c r="F38" s="51"/>
      <c r="G38" s="51"/>
    </row>
    <row r="39" spans="1:7" x14ac:dyDescent="0.25">
      <c r="A39" s="46">
        <v>2003</v>
      </c>
      <c r="B39" s="51">
        <v>2319.2339999999999</v>
      </c>
      <c r="C39" s="52">
        <v>2319.2339999999999</v>
      </c>
      <c r="D39" s="51"/>
      <c r="E39" s="51"/>
      <c r="F39" s="51"/>
      <c r="G39" s="51"/>
    </row>
    <row r="40" spans="1:7" x14ac:dyDescent="0.25">
      <c r="A40" s="46">
        <v>2004</v>
      </c>
      <c r="B40" s="51">
        <v>2350.386</v>
      </c>
      <c r="C40" s="52">
        <v>2350.386</v>
      </c>
      <c r="D40" s="51"/>
      <c r="E40" s="51"/>
      <c r="F40" s="51"/>
      <c r="G40" s="51"/>
    </row>
    <row r="41" spans="1:7" x14ac:dyDescent="0.25">
      <c r="A41" s="46">
        <v>2005</v>
      </c>
      <c r="B41" s="51">
        <v>2415.605</v>
      </c>
      <c r="C41" s="52">
        <v>2415.605</v>
      </c>
      <c r="D41" s="58">
        <v>0</v>
      </c>
      <c r="E41" s="58">
        <v>0</v>
      </c>
      <c r="F41" s="58">
        <v>0</v>
      </c>
      <c r="G41" s="56">
        <v>2416</v>
      </c>
    </row>
    <row r="42" spans="1:7" x14ac:dyDescent="0.25">
      <c r="A42" s="46">
        <v>2006</v>
      </c>
      <c r="B42" s="51">
        <v>2358.357</v>
      </c>
      <c r="C42" s="52">
        <v>2358.357</v>
      </c>
      <c r="D42" s="58">
        <v>32.591284837795229</v>
      </c>
      <c r="E42" s="58">
        <v>28.299848406898946</v>
      </c>
      <c r="F42" s="58">
        <v>45.202717105995362</v>
      </c>
      <c r="G42" s="56">
        <v>2464</v>
      </c>
    </row>
    <row r="43" spans="1:7" x14ac:dyDescent="0.25">
      <c r="A43" s="46">
        <v>2007</v>
      </c>
      <c r="B43" s="51">
        <v>2424.9679999999998</v>
      </c>
      <c r="C43" s="52">
        <v>2424.9679999999998</v>
      </c>
      <c r="D43" s="58">
        <v>61.645699458090803</v>
      </c>
      <c r="E43" s="58">
        <v>-7.154092681381826</v>
      </c>
      <c r="F43" s="58">
        <v>32.663479655083847</v>
      </c>
      <c r="G43" s="56">
        <v>2512</v>
      </c>
    </row>
    <row r="44" spans="1:7" x14ac:dyDescent="0.25">
      <c r="A44" s="46">
        <v>2008</v>
      </c>
      <c r="B44" s="51">
        <v>2372.9</v>
      </c>
      <c r="C44" s="52">
        <v>2372.9</v>
      </c>
      <c r="D44" s="58">
        <v>61.499323859069591</v>
      </c>
      <c r="E44" s="58">
        <v>25.873626522532504</v>
      </c>
      <c r="F44" s="58">
        <v>100.44454190905526</v>
      </c>
      <c r="G44" s="56">
        <v>2561</v>
      </c>
    </row>
    <row r="45" spans="1:7" x14ac:dyDescent="0.25">
      <c r="A45" s="46">
        <v>2009</v>
      </c>
      <c r="B45" s="51">
        <v>2157.9009999999998</v>
      </c>
      <c r="C45" s="52">
        <v>2157.9009999999998</v>
      </c>
      <c r="D45" s="58">
        <v>106.81332298278767</v>
      </c>
      <c r="E45" s="58">
        <v>93.719674158337511</v>
      </c>
      <c r="F45" s="58">
        <v>251.81790920048343</v>
      </c>
      <c r="G45" s="56">
        <v>2610</v>
      </c>
    </row>
    <row r="46" spans="1:7" x14ac:dyDescent="0.25">
      <c r="A46" s="46">
        <v>2010</v>
      </c>
      <c r="B46" s="51">
        <v>2270.3270000000002</v>
      </c>
      <c r="C46" s="52">
        <v>2270.3270000000002</v>
      </c>
      <c r="D46" s="58">
        <v>120.57234754210322</v>
      </c>
      <c r="E46" s="58">
        <v>68.158494420100851</v>
      </c>
      <c r="F46" s="58">
        <v>201.68667010232184</v>
      </c>
      <c r="G46" s="56">
        <v>2661</v>
      </c>
    </row>
    <row r="47" spans="1:7" x14ac:dyDescent="0.25">
      <c r="A47" s="46">
        <v>2011</v>
      </c>
      <c r="B47" s="51">
        <v>2169.7310000000002</v>
      </c>
      <c r="C47" s="52">
        <v>2169.7310000000002</v>
      </c>
      <c r="D47" s="58">
        <v>142.0810945365306</v>
      </c>
      <c r="E47" s="58">
        <v>132.26513408464098</v>
      </c>
      <c r="F47" s="58">
        <v>268.1366160586058</v>
      </c>
      <c r="G47" s="56">
        <v>2712</v>
      </c>
    </row>
    <row r="48" spans="1:7" x14ac:dyDescent="0.25">
      <c r="A48" s="46">
        <v>2012</v>
      </c>
      <c r="B48" s="51">
        <v>2034.367</v>
      </c>
      <c r="C48" s="52">
        <v>2034.367</v>
      </c>
      <c r="D48" s="58">
        <v>261.04017977232161</v>
      </c>
      <c r="E48" s="58">
        <v>112.87212597105554</v>
      </c>
      <c r="F48" s="58">
        <v>356.39949220889548</v>
      </c>
      <c r="G48" s="56">
        <v>2765</v>
      </c>
    </row>
    <row r="49" spans="1:16" x14ac:dyDescent="0.25">
      <c r="A49" s="46">
        <v>2013</v>
      </c>
      <c r="B49" s="51">
        <v>2049.895</v>
      </c>
      <c r="C49" s="52">
        <v>2049.895</v>
      </c>
      <c r="D49" s="58">
        <v>217.62323192374106</v>
      </c>
      <c r="E49" s="58">
        <v>149.02983034927593</v>
      </c>
      <c r="F49" s="58">
        <v>401.6105688541179</v>
      </c>
      <c r="G49" s="56">
        <v>2818</v>
      </c>
    </row>
    <row r="50" spans="1:16" x14ac:dyDescent="0.25">
      <c r="A50" s="46">
        <v>2014</v>
      </c>
      <c r="B50" s="51">
        <v>2049.902</v>
      </c>
      <c r="C50" s="52">
        <v>2049.902</v>
      </c>
      <c r="D50" s="58">
        <v>225.23636662981471</v>
      </c>
      <c r="E50" s="58">
        <v>162.01619922319742</v>
      </c>
      <c r="F50" s="58">
        <v>435.51841014651973</v>
      </c>
      <c r="G50" s="56">
        <v>2873</v>
      </c>
    </row>
    <row r="51" spans="1:16" x14ac:dyDescent="0.25">
      <c r="A51" s="46">
        <v>2015</v>
      </c>
      <c r="B51" s="51">
        <v>1912.5840000000001</v>
      </c>
      <c r="C51" s="52">
        <v>1912.5840000000001</v>
      </c>
      <c r="D51" s="58">
        <v>341.07030124470384</v>
      </c>
      <c r="E51" s="58">
        <v>172.53737615740329</v>
      </c>
      <c r="F51" s="58">
        <v>502.05016671916746</v>
      </c>
      <c r="G51" s="56">
        <v>2928</v>
      </c>
    </row>
    <row r="52" spans="1:16" x14ac:dyDescent="0.25">
      <c r="A52" s="46">
        <v>2016</v>
      </c>
      <c r="B52" s="51">
        <v>1821.2760000000001</v>
      </c>
      <c r="C52" s="52">
        <v>1821.2760000000001</v>
      </c>
      <c r="D52" s="58">
        <v>368.8813598634124</v>
      </c>
      <c r="E52" s="58">
        <v>235.28299139198725</v>
      </c>
      <c r="F52" s="58">
        <v>559.44628289140928</v>
      </c>
      <c r="G52" s="56">
        <v>2985</v>
      </c>
    </row>
    <row r="53" spans="1:16" ht="15.75" thickBot="1" x14ac:dyDescent="0.3">
      <c r="A53" s="46">
        <v>2017</v>
      </c>
      <c r="B53" s="50">
        <v>1742.846</v>
      </c>
      <c r="C53" s="49">
        <v>1742.846</v>
      </c>
      <c r="D53" s="59">
        <v>328.61131120528762</v>
      </c>
      <c r="E53" s="59">
        <v>316.18872608512038</v>
      </c>
      <c r="F53" s="59">
        <v>654.21710203090743</v>
      </c>
      <c r="G53" s="57">
        <v>3043</v>
      </c>
    </row>
    <row r="54" spans="1:16" x14ac:dyDescent="0.25">
      <c r="A54" s="46">
        <v>2018</v>
      </c>
      <c r="B54" s="47">
        <v>1762.838</v>
      </c>
      <c r="C54" s="47">
        <v>1762.838</v>
      </c>
      <c r="D54" s="47"/>
      <c r="E54" s="47"/>
      <c r="F54" s="47"/>
    </row>
    <row r="55" spans="1:16" x14ac:dyDescent="0.25">
      <c r="H55" s="55"/>
      <c r="I55" s="55"/>
      <c r="J55" s="55"/>
      <c r="K55" s="55"/>
      <c r="L55" s="55"/>
      <c r="M55" s="55"/>
      <c r="N55" s="55"/>
      <c r="O55" s="55"/>
      <c r="P55" s="55"/>
    </row>
    <row r="56" spans="1:16" x14ac:dyDescent="0.25">
      <c r="H56" s="48"/>
      <c r="I56" s="48"/>
      <c r="J56" s="48"/>
      <c r="K56" s="48"/>
      <c r="L56" s="48"/>
      <c r="M56" s="48"/>
      <c r="N56" s="48"/>
    </row>
    <row r="57" spans="1:16" x14ac:dyDescent="0.25">
      <c r="H57" s="48"/>
      <c r="I57" s="48"/>
      <c r="J57" s="48"/>
      <c r="K57" s="48"/>
      <c r="L57" s="48"/>
      <c r="M57" s="48"/>
      <c r="N57" s="48"/>
    </row>
    <row r="58" spans="1:16" x14ac:dyDescent="0.25">
      <c r="H58" s="48"/>
      <c r="I58" s="48"/>
      <c r="J58" s="48"/>
      <c r="K58" s="48"/>
      <c r="L58" s="48"/>
      <c r="M58" s="48"/>
      <c r="N58" s="48"/>
    </row>
  </sheetData>
  <sheetProtection formatCells="0" formatColumns="0" formatRows="0" insertColumns="0" insertRows="0" insertHyperlinks="0" deleteColumns="0" deleteRows="0" sort="0" autoFilter="0" pivotTables="0"/>
  <hyperlinks>
    <hyperlink ref="B2" r:id="rId1" xr:uid="{1B131EEC-5E09-4AFF-8173-8073752517A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D530F-C05B-4A21-BF69-CBCE24E45814}">
  <sheetPr>
    <tabColor rgb="FFFFC000"/>
  </sheetPr>
  <dimension ref="A1:AE66"/>
  <sheetViews>
    <sheetView zoomScale="85" zoomScaleNormal="85" workbookViewId="0">
      <selection activeCell="A5" sqref="A1:XFD5"/>
    </sheetView>
  </sheetViews>
  <sheetFormatPr defaultRowHeight="15" x14ac:dyDescent="0.25"/>
  <cols>
    <col min="1" max="1" width="10.28515625" customWidth="1"/>
    <col min="2" max="2" width="17" customWidth="1"/>
    <col min="3" max="3" width="13.28515625" customWidth="1"/>
    <col min="4" max="4" width="13.85546875" customWidth="1"/>
    <col min="5" max="5" width="19.140625" customWidth="1"/>
    <col min="6" max="6" width="13.5703125" customWidth="1"/>
    <col min="7" max="7" width="15" customWidth="1"/>
    <col min="8" max="8" width="16.42578125" customWidth="1"/>
    <col min="9" max="9" width="14.5703125" customWidth="1"/>
    <col min="10" max="10" width="17.85546875" bestFit="1" customWidth="1"/>
    <col min="11" max="11" width="23.42578125" style="87" customWidth="1"/>
    <col min="12" max="12" width="11.42578125" customWidth="1"/>
    <col min="13" max="13" width="11.140625" customWidth="1"/>
    <col min="14" max="14" width="11.5703125" customWidth="1"/>
    <col min="15" max="15" width="12.42578125" customWidth="1"/>
    <col min="16" max="16" width="11.85546875" customWidth="1"/>
    <col min="17" max="17" width="13" customWidth="1"/>
    <col min="19" max="19" width="11.140625" customWidth="1"/>
    <col min="20" max="20" width="11.42578125" customWidth="1"/>
    <col min="22" max="22" width="15.42578125" bestFit="1" customWidth="1"/>
    <col min="23" max="23" width="15" bestFit="1" customWidth="1"/>
    <col min="24" max="24" width="15.42578125" bestFit="1" customWidth="1"/>
    <col min="25" max="25" width="13.5703125" bestFit="1" customWidth="1"/>
    <col min="26" max="26" width="15.42578125" bestFit="1" customWidth="1"/>
    <col min="27" max="28" width="12.85546875" bestFit="1" customWidth="1"/>
    <col min="29" max="30" width="15" bestFit="1" customWidth="1"/>
    <col min="31" max="31" width="14.5703125" bestFit="1" customWidth="1"/>
    <col min="32" max="33" width="14.140625" customWidth="1"/>
  </cols>
  <sheetData>
    <row r="1" spans="1:31" s="60" customFormat="1" x14ac:dyDescent="0.25">
      <c r="A1" s="66" t="s">
        <v>151</v>
      </c>
      <c r="B1" s="60" t="s">
        <v>171</v>
      </c>
      <c r="C1" s="60" t="s">
        <v>175</v>
      </c>
      <c r="D1" s="60" t="s">
        <v>178</v>
      </c>
      <c r="E1" s="60" t="s">
        <v>181</v>
      </c>
      <c r="F1" s="60" t="s">
        <v>184</v>
      </c>
    </row>
    <row r="2" spans="1:31" s="60" customFormat="1" x14ac:dyDescent="0.25">
      <c r="A2" s="66" t="s">
        <v>188</v>
      </c>
      <c r="B2" s="1" t="s">
        <v>172</v>
      </c>
      <c r="C2" s="88" t="s">
        <v>176</v>
      </c>
      <c r="D2" s="1" t="s">
        <v>179</v>
      </c>
      <c r="E2" s="1" t="s">
        <v>182</v>
      </c>
      <c r="F2" s="1" t="s">
        <v>111</v>
      </c>
    </row>
    <row r="3" spans="1:31" s="60" customFormat="1" x14ac:dyDescent="0.25">
      <c r="A3" s="66" t="s">
        <v>153</v>
      </c>
      <c r="B3" s="60" t="s">
        <v>173</v>
      </c>
      <c r="C3" s="60" t="s">
        <v>177</v>
      </c>
      <c r="D3" s="60" t="s">
        <v>180</v>
      </c>
      <c r="E3" s="60" t="s">
        <v>183</v>
      </c>
      <c r="F3" s="60" t="s">
        <v>185</v>
      </c>
    </row>
    <row r="4" spans="1:31" s="60" customFormat="1" x14ac:dyDescent="0.25"/>
    <row r="5" spans="1:31" s="69" customFormat="1" x14ac:dyDescent="0.25">
      <c r="A5" s="112" t="s">
        <v>154</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6" spans="1:31" ht="42.75" customHeight="1" x14ac:dyDescent="0.25">
      <c r="A6" s="77"/>
      <c r="B6" s="77"/>
      <c r="C6" s="76" t="s">
        <v>166</v>
      </c>
      <c r="D6" s="77" t="s">
        <v>28</v>
      </c>
      <c r="E6" s="90" t="s">
        <v>93</v>
      </c>
      <c r="F6" s="77" t="s">
        <v>117</v>
      </c>
      <c r="G6" s="77" t="s">
        <v>116</v>
      </c>
      <c r="H6" s="90" t="s">
        <v>115</v>
      </c>
      <c r="I6" s="91" t="s">
        <v>170</v>
      </c>
      <c r="J6" s="77"/>
      <c r="K6" s="92" t="s">
        <v>174</v>
      </c>
      <c r="L6" s="114" t="s">
        <v>186</v>
      </c>
      <c r="M6" s="77"/>
      <c r="N6" s="77"/>
      <c r="O6" s="77"/>
      <c r="P6" s="77"/>
      <c r="Q6" s="77"/>
      <c r="R6" s="77"/>
      <c r="S6" s="77"/>
      <c r="T6" s="77"/>
      <c r="U6" s="77"/>
      <c r="V6" s="76" t="s">
        <v>168</v>
      </c>
      <c r="W6" s="76" t="s">
        <v>168</v>
      </c>
      <c r="X6" s="76" t="s">
        <v>168</v>
      </c>
      <c r="Y6" s="76" t="s">
        <v>168</v>
      </c>
      <c r="Z6" s="76" t="s">
        <v>168</v>
      </c>
      <c r="AA6" s="76" t="s">
        <v>168</v>
      </c>
      <c r="AB6" s="76" t="s">
        <v>168</v>
      </c>
      <c r="AC6" s="76" t="s">
        <v>168</v>
      </c>
      <c r="AD6" s="76" t="s">
        <v>168</v>
      </c>
      <c r="AE6" s="76" t="s">
        <v>168</v>
      </c>
    </row>
    <row r="7" spans="1:31" s="116" customFormat="1" ht="75.95" customHeight="1" thickBot="1" x14ac:dyDescent="0.3">
      <c r="A7" s="115"/>
      <c r="B7" s="115" t="s">
        <v>29</v>
      </c>
      <c r="C7" s="74" t="s">
        <v>30</v>
      </c>
      <c r="D7" s="74" t="s">
        <v>190</v>
      </c>
      <c r="E7" s="74" t="s">
        <v>113</v>
      </c>
      <c r="F7" s="74" t="s">
        <v>113</v>
      </c>
      <c r="G7" s="74" t="s">
        <v>76</v>
      </c>
      <c r="H7" s="74" t="s">
        <v>112</v>
      </c>
      <c r="I7" s="74" t="s">
        <v>112</v>
      </c>
      <c r="J7" s="115" t="s">
        <v>187</v>
      </c>
      <c r="K7" s="113" t="s">
        <v>167</v>
      </c>
      <c r="L7" s="74" t="s">
        <v>33</v>
      </c>
      <c r="M7" s="74" t="s">
        <v>41</v>
      </c>
      <c r="N7" s="74" t="s">
        <v>34</v>
      </c>
      <c r="O7" s="74" t="s">
        <v>38</v>
      </c>
      <c r="P7" s="74" t="s">
        <v>32</v>
      </c>
      <c r="Q7" s="74" t="s">
        <v>40</v>
      </c>
      <c r="R7" s="74" t="s">
        <v>39</v>
      </c>
      <c r="S7" s="74" t="s">
        <v>37</v>
      </c>
      <c r="T7" s="74" t="s">
        <v>42</v>
      </c>
      <c r="U7" s="74" t="s">
        <v>36</v>
      </c>
      <c r="V7" s="74" t="s">
        <v>33</v>
      </c>
      <c r="W7" s="74" t="s">
        <v>41</v>
      </c>
      <c r="X7" s="74" t="s">
        <v>34</v>
      </c>
      <c r="Y7" s="74" t="s">
        <v>38</v>
      </c>
      <c r="Z7" s="74" t="s">
        <v>32</v>
      </c>
      <c r="AA7" s="74" t="s">
        <v>40</v>
      </c>
      <c r="AB7" s="74" t="s">
        <v>39</v>
      </c>
      <c r="AC7" s="74" t="s">
        <v>37</v>
      </c>
      <c r="AD7" s="74" t="s">
        <v>42</v>
      </c>
      <c r="AE7" s="74" t="s">
        <v>36</v>
      </c>
    </row>
    <row r="8" spans="1:31" x14ac:dyDescent="0.25">
      <c r="A8" s="77"/>
      <c r="B8" s="93" t="s">
        <v>31</v>
      </c>
      <c r="C8" s="94">
        <v>3.51</v>
      </c>
      <c r="D8" s="95">
        <v>6248625.1400560802</v>
      </c>
      <c r="E8" s="95">
        <f t="shared" ref="E8:E17" si="0">D8*C8*10</f>
        <v>219326742.41596842</v>
      </c>
      <c r="F8" s="96">
        <f t="shared" ref="F8:F18" si="1">E8/10^6</f>
        <v>219.32674241596843</v>
      </c>
      <c r="G8" s="97">
        <v>4.9000000000000002E-2</v>
      </c>
      <c r="H8" s="95">
        <f t="shared" ref="H8:H17" si="2">D8*1000*G8</f>
        <v>306182631.86274791</v>
      </c>
      <c r="I8" s="77"/>
      <c r="J8" s="77" t="s">
        <v>94</v>
      </c>
      <c r="K8" s="98">
        <f>SUM(K10:K60)</f>
        <v>27275209.084910229</v>
      </c>
      <c r="L8" s="77"/>
      <c r="M8" s="77"/>
      <c r="N8" s="77"/>
      <c r="O8" s="77"/>
      <c r="P8" s="77"/>
      <c r="Q8" s="77"/>
      <c r="R8" s="77"/>
      <c r="S8" s="77"/>
      <c r="T8" s="77"/>
      <c r="U8" s="77"/>
      <c r="V8" s="77"/>
      <c r="W8" s="77"/>
      <c r="X8" s="77"/>
      <c r="Y8" s="77"/>
      <c r="Z8" s="77"/>
      <c r="AA8" s="77"/>
      <c r="AB8" s="77"/>
      <c r="AC8" s="77"/>
      <c r="AD8" s="77"/>
      <c r="AE8" s="77"/>
    </row>
    <row r="9" spans="1:31" x14ac:dyDescent="0.25">
      <c r="A9" s="77"/>
      <c r="B9" s="99" t="s">
        <v>32</v>
      </c>
      <c r="C9" s="94">
        <v>3.12</v>
      </c>
      <c r="D9" s="95">
        <v>3095890.8851082227</v>
      </c>
      <c r="E9" s="95">
        <f t="shared" si="0"/>
        <v>96591795.615376547</v>
      </c>
      <c r="F9" s="100">
        <f t="shared" si="1"/>
        <v>96.59179561537654</v>
      </c>
      <c r="G9" s="97">
        <v>4.9000000000000002E-2</v>
      </c>
      <c r="H9" s="95">
        <f t="shared" si="2"/>
        <v>151698653.37030292</v>
      </c>
      <c r="I9" s="77"/>
      <c r="J9" s="76"/>
      <c r="K9" s="101"/>
      <c r="L9" s="76"/>
      <c r="M9" s="76"/>
      <c r="N9" s="76"/>
      <c r="O9" s="76"/>
      <c r="P9" s="76"/>
      <c r="Q9" s="76"/>
      <c r="R9" s="76"/>
      <c r="S9" s="76"/>
      <c r="T9" s="76"/>
      <c r="U9" s="76"/>
      <c r="V9" s="77"/>
      <c r="W9" s="77"/>
      <c r="X9" s="77"/>
      <c r="Y9" s="77"/>
      <c r="Z9" s="77"/>
      <c r="AA9" s="77"/>
      <c r="AB9" s="77"/>
      <c r="AC9" s="77"/>
      <c r="AD9" s="77"/>
      <c r="AE9" s="77"/>
    </row>
    <row r="10" spans="1:31" x14ac:dyDescent="0.25">
      <c r="A10" s="77"/>
      <c r="B10" s="99" t="s">
        <v>33</v>
      </c>
      <c r="C10" s="94">
        <v>1.65</v>
      </c>
      <c r="D10" s="95">
        <v>4254387.7846842259</v>
      </c>
      <c r="E10" s="95">
        <f t="shared" si="0"/>
        <v>70197398.447289735</v>
      </c>
      <c r="F10" s="100">
        <f t="shared" si="1"/>
        <v>70.197398447289729</v>
      </c>
      <c r="G10" s="97">
        <v>4.9000000000000002E-2</v>
      </c>
      <c r="H10" s="95">
        <f t="shared" si="2"/>
        <v>208465001.44952708</v>
      </c>
      <c r="I10" s="77"/>
      <c r="J10" s="77" t="s">
        <v>43</v>
      </c>
      <c r="K10" s="102">
        <v>50459.863534763943</v>
      </c>
      <c r="L10" s="77"/>
      <c r="M10" s="73"/>
      <c r="N10" s="73">
        <v>1</v>
      </c>
      <c r="O10" s="73"/>
      <c r="P10" s="73"/>
      <c r="Q10" s="73"/>
      <c r="R10" s="73"/>
      <c r="S10" s="73"/>
      <c r="T10" s="73"/>
      <c r="U10" s="73"/>
      <c r="V10" s="84">
        <f>$K10*L10</f>
        <v>0</v>
      </c>
      <c r="W10" s="84">
        <f t="shared" ref="W10:AE10" si="3">$K10*M10</f>
        <v>0</v>
      </c>
      <c r="X10" s="84">
        <f t="shared" si="3"/>
        <v>50459.863534763943</v>
      </c>
      <c r="Y10" s="84">
        <f t="shared" si="3"/>
        <v>0</v>
      </c>
      <c r="Z10" s="84">
        <f t="shared" si="3"/>
        <v>0</v>
      </c>
      <c r="AA10" s="84">
        <f t="shared" si="3"/>
        <v>0</v>
      </c>
      <c r="AB10" s="84">
        <f t="shared" si="3"/>
        <v>0</v>
      </c>
      <c r="AC10" s="84">
        <f t="shared" si="3"/>
        <v>0</v>
      </c>
      <c r="AD10" s="84">
        <f t="shared" si="3"/>
        <v>0</v>
      </c>
      <c r="AE10" s="84">
        <f t="shared" si="3"/>
        <v>0</v>
      </c>
    </row>
    <row r="11" spans="1:31" x14ac:dyDescent="0.25">
      <c r="A11" s="77"/>
      <c r="B11" s="99" t="s">
        <v>34</v>
      </c>
      <c r="C11" s="94">
        <v>1.78</v>
      </c>
      <c r="D11" s="95">
        <v>2999627.0787629732</v>
      </c>
      <c r="E11" s="95">
        <f>D11*C11*10</f>
        <v>53393362.001980923</v>
      </c>
      <c r="F11" s="100">
        <f t="shared" si="1"/>
        <v>53.393362001980925</v>
      </c>
      <c r="G11" s="97">
        <v>4.9000000000000002E-2</v>
      </c>
      <c r="H11" s="95">
        <f t="shared" si="2"/>
        <v>146981726.8593857</v>
      </c>
      <c r="I11" s="77"/>
      <c r="J11" s="77" t="s">
        <v>74</v>
      </c>
      <c r="K11" s="102">
        <v>257</v>
      </c>
      <c r="L11" s="77"/>
      <c r="M11" s="73"/>
      <c r="N11" s="73"/>
      <c r="O11" s="73"/>
      <c r="P11" s="73"/>
      <c r="Q11" s="73"/>
      <c r="R11" s="73"/>
      <c r="S11" s="73"/>
      <c r="T11" s="73"/>
      <c r="U11" s="73"/>
      <c r="V11" s="84">
        <f>$K11*L11</f>
        <v>0</v>
      </c>
      <c r="W11" s="84">
        <f t="shared" ref="W11:W60" si="4">$K11*M11</f>
        <v>0</v>
      </c>
      <c r="X11" s="84">
        <f t="shared" ref="X11:X60" si="5">$K11*N11</f>
        <v>0</v>
      </c>
      <c r="Y11" s="84">
        <f t="shared" ref="Y11:Y60" si="6">$K11*O11</f>
        <v>0</v>
      </c>
      <c r="Z11" s="84">
        <f t="shared" ref="Z11:Z60" si="7">$K11*P11</f>
        <v>0</v>
      </c>
      <c r="AA11" s="84">
        <f t="shared" ref="AA11:AA60" si="8">$K11*Q11</f>
        <v>0</v>
      </c>
      <c r="AB11" s="84">
        <f t="shared" ref="AB11:AB60" si="9">$K11*R11</f>
        <v>0</v>
      </c>
      <c r="AC11" s="84">
        <f t="shared" ref="AC11:AC60" si="10">$K11*S11</f>
        <v>0</v>
      </c>
      <c r="AD11" s="84">
        <f t="shared" ref="AD11:AD60" si="11">$K11*T11</f>
        <v>0</v>
      </c>
      <c r="AE11" s="84">
        <f t="shared" ref="AE11:AE60" si="12">$K11*U11</f>
        <v>0</v>
      </c>
    </row>
    <row r="12" spans="1:31" x14ac:dyDescent="0.25">
      <c r="A12" s="77"/>
      <c r="B12" s="99" t="s">
        <v>35</v>
      </c>
      <c r="C12" s="94">
        <v>1.1299999999999999</v>
      </c>
      <c r="D12" s="95">
        <v>2317380.0470778677</v>
      </c>
      <c r="E12" s="95">
        <f t="shared" si="0"/>
        <v>26186394.5319799</v>
      </c>
      <c r="F12" s="100">
        <f t="shared" si="1"/>
        <v>26.1863945319799</v>
      </c>
      <c r="G12" s="97">
        <v>4.9000000000000002E-2</v>
      </c>
      <c r="H12" s="95">
        <f t="shared" si="2"/>
        <v>113551622.30681551</v>
      </c>
      <c r="I12" s="77"/>
      <c r="J12" s="77" t="s">
        <v>44</v>
      </c>
      <c r="K12" s="102">
        <v>1040030.7872151826</v>
      </c>
      <c r="L12" s="77"/>
      <c r="M12" s="73"/>
      <c r="N12" s="73"/>
      <c r="O12" s="73"/>
      <c r="P12" s="73"/>
      <c r="Q12" s="73"/>
      <c r="R12" s="73"/>
      <c r="S12" s="73">
        <v>1</v>
      </c>
      <c r="T12" s="73"/>
      <c r="U12" s="73"/>
      <c r="V12" s="84">
        <f>$K12*L12</f>
        <v>0</v>
      </c>
      <c r="W12" s="84">
        <f t="shared" si="4"/>
        <v>0</v>
      </c>
      <c r="X12" s="84">
        <f t="shared" si="5"/>
        <v>0</v>
      </c>
      <c r="Y12" s="84">
        <f t="shared" si="6"/>
        <v>0</v>
      </c>
      <c r="Z12" s="84">
        <f t="shared" si="7"/>
        <v>0</v>
      </c>
      <c r="AA12" s="84">
        <f t="shared" si="8"/>
        <v>0</v>
      </c>
      <c r="AB12" s="84">
        <f t="shared" si="9"/>
        <v>0</v>
      </c>
      <c r="AC12" s="84">
        <f t="shared" si="10"/>
        <v>1040030.7872151826</v>
      </c>
      <c r="AD12" s="84">
        <f t="shared" si="11"/>
        <v>0</v>
      </c>
      <c r="AE12" s="84">
        <f t="shared" si="12"/>
        <v>0</v>
      </c>
    </row>
    <row r="13" spans="1:31" x14ac:dyDescent="0.25">
      <c r="A13" s="77"/>
      <c r="B13" s="99" t="s">
        <v>36</v>
      </c>
      <c r="C13" s="94">
        <v>0.48</v>
      </c>
      <c r="D13" s="95">
        <v>5136521.3170649158</v>
      </c>
      <c r="E13" s="95">
        <f t="shared" si="0"/>
        <v>24655302.321911596</v>
      </c>
      <c r="F13" s="100">
        <f t="shared" si="1"/>
        <v>24.655302321911595</v>
      </c>
      <c r="G13" s="97">
        <v>4.9000000000000002E-2</v>
      </c>
      <c r="H13" s="95">
        <f t="shared" si="2"/>
        <v>251689544.53618088</v>
      </c>
      <c r="I13" s="77"/>
      <c r="J13" s="77" t="s">
        <v>95</v>
      </c>
      <c r="K13" s="102">
        <v>319788</v>
      </c>
      <c r="L13" s="77"/>
      <c r="M13" s="73"/>
      <c r="N13" s="73">
        <v>0.88700000000000001</v>
      </c>
      <c r="O13" s="73">
        <v>0.113</v>
      </c>
      <c r="P13" s="73"/>
      <c r="Q13" s="73"/>
      <c r="R13" s="73"/>
      <c r="S13" s="73"/>
      <c r="T13" s="73"/>
      <c r="U13" s="73"/>
      <c r="V13" s="84">
        <f>$K13*L13</f>
        <v>0</v>
      </c>
      <c r="W13" s="84">
        <f t="shared" si="4"/>
        <v>0</v>
      </c>
      <c r="X13" s="84">
        <f t="shared" si="5"/>
        <v>283651.95600000001</v>
      </c>
      <c r="Y13" s="84">
        <f t="shared" si="6"/>
        <v>36136.044000000002</v>
      </c>
      <c r="Z13" s="84">
        <f t="shared" si="7"/>
        <v>0</v>
      </c>
      <c r="AA13" s="84">
        <f t="shared" si="8"/>
        <v>0</v>
      </c>
      <c r="AB13" s="84">
        <f t="shared" si="9"/>
        <v>0</v>
      </c>
      <c r="AC13" s="84">
        <f t="shared" si="10"/>
        <v>0</v>
      </c>
      <c r="AD13" s="84">
        <f t="shared" si="11"/>
        <v>0</v>
      </c>
      <c r="AE13" s="84">
        <f t="shared" si="12"/>
        <v>0</v>
      </c>
    </row>
    <row r="14" spans="1:31" x14ac:dyDescent="0.25">
      <c r="A14" s="77"/>
      <c r="B14" s="99" t="s">
        <v>37</v>
      </c>
      <c r="C14" s="94">
        <v>1.62</v>
      </c>
      <c r="D14" s="95">
        <v>1333987.7295971161</v>
      </c>
      <c r="E14" s="95">
        <f t="shared" si="0"/>
        <v>21610601.21947328</v>
      </c>
      <c r="F14" s="100">
        <f t="shared" si="1"/>
        <v>21.610601219473281</v>
      </c>
      <c r="G14" s="97">
        <v>4.9000000000000002E-2</v>
      </c>
      <c r="H14" s="95">
        <f t="shared" si="2"/>
        <v>65365398.750258699</v>
      </c>
      <c r="I14" s="77"/>
      <c r="J14" s="77" t="s">
        <v>36</v>
      </c>
      <c r="K14" s="102">
        <v>5062747.0151102468</v>
      </c>
      <c r="L14" s="77"/>
      <c r="M14" s="73"/>
      <c r="N14" s="73"/>
      <c r="O14" s="73"/>
      <c r="P14" s="73"/>
      <c r="Q14" s="73"/>
      <c r="R14" s="73"/>
      <c r="S14" s="73">
        <v>3.0000000000000001E-3</v>
      </c>
      <c r="T14" s="73"/>
      <c r="U14" s="73">
        <v>0.997</v>
      </c>
      <c r="V14" s="84">
        <f>$K14*L14</f>
        <v>0</v>
      </c>
      <c r="W14" s="84">
        <f t="shared" si="4"/>
        <v>0</v>
      </c>
      <c r="X14" s="84">
        <f t="shared" si="5"/>
        <v>0</v>
      </c>
      <c r="Y14" s="84">
        <f t="shared" si="6"/>
        <v>0</v>
      </c>
      <c r="Z14" s="84">
        <f t="shared" si="7"/>
        <v>0</v>
      </c>
      <c r="AA14" s="84">
        <f t="shared" si="8"/>
        <v>0</v>
      </c>
      <c r="AB14" s="84">
        <f t="shared" si="9"/>
        <v>0</v>
      </c>
      <c r="AC14" s="84">
        <f t="shared" si="10"/>
        <v>15188.24104533074</v>
      </c>
      <c r="AD14" s="84">
        <f t="shared" si="11"/>
        <v>0</v>
      </c>
      <c r="AE14" s="84">
        <f t="shared" si="12"/>
        <v>5047558.7740649162</v>
      </c>
    </row>
    <row r="15" spans="1:31" x14ac:dyDescent="0.25">
      <c r="A15" s="77"/>
      <c r="B15" s="99" t="s">
        <v>38</v>
      </c>
      <c r="C15" s="94">
        <v>2.31</v>
      </c>
      <c r="D15" s="95">
        <v>588956.99913556944</v>
      </c>
      <c r="E15" s="95">
        <f t="shared" si="0"/>
        <v>13604906.680031653</v>
      </c>
      <c r="F15" s="100">
        <f t="shared" si="1"/>
        <v>13.604906680031654</v>
      </c>
      <c r="G15" s="97">
        <v>4.9000000000000002E-2</v>
      </c>
      <c r="H15" s="95">
        <f t="shared" si="2"/>
        <v>28858892.957642905</v>
      </c>
      <c r="I15" s="77"/>
      <c r="J15" s="77" t="s">
        <v>45</v>
      </c>
      <c r="K15" s="102">
        <v>483500</v>
      </c>
      <c r="L15" s="77"/>
      <c r="M15" s="73"/>
      <c r="N15" s="73"/>
      <c r="O15" s="73"/>
      <c r="P15" s="73"/>
      <c r="Q15" s="73">
        <v>1</v>
      </c>
      <c r="R15" s="73"/>
      <c r="S15" s="73"/>
      <c r="T15" s="73"/>
      <c r="U15" s="73"/>
      <c r="V15" s="84">
        <f>$K15*L15</f>
        <v>0</v>
      </c>
      <c r="W15" s="84">
        <f t="shared" si="4"/>
        <v>0</v>
      </c>
      <c r="X15" s="84">
        <f t="shared" si="5"/>
        <v>0</v>
      </c>
      <c r="Y15" s="84">
        <f t="shared" si="6"/>
        <v>0</v>
      </c>
      <c r="Z15" s="84">
        <f t="shared" si="7"/>
        <v>0</v>
      </c>
      <c r="AA15" s="84">
        <f t="shared" si="8"/>
        <v>483500</v>
      </c>
      <c r="AB15" s="84">
        <f t="shared" si="9"/>
        <v>0</v>
      </c>
      <c r="AC15" s="84">
        <f t="shared" si="10"/>
        <v>0</v>
      </c>
      <c r="AD15" s="84">
        <f t="shared" si="11"/>
        <v>0</v>
      </c>
      <c r="AE15" s="84">
        <f t="shared" si="12"/>
        <v>0</v>
      </c>
    </row>
    <row r="16" spans="1:31" x14ac:dyDescent="0.25">
      <c r="A16" s="77"/>
      <c r="B16" s="99" t="s">
        <v>39</v>
      </c>
      <c r="C16" s="94">
        <v>1.58</v>
      </c>
      <c r="D16" s="95">
        <v>661415.80378468917</v>
      </c>
      <c r="E16" s="95">
        <f t="shared" si="0"/>
        <v>10450369.699798089</v>
      </c>
      <c r="F16" s="100">
        <f t="shared" si="1"/>
        <v>10.450369699798088</v>
      </c>
      <c r="G16" s="97">
        <v>4.9000000000000002E-2</v>
      </c>
      <c r="H16" s="95">
        <f>D16*1000*G16</f>
        <v>32409374.385449771</v>
      </c>
      <c r="I16" s="77"/>
      <c r="J16" s="77" t="s">
        <v>46</v>
      </c>
      <c r="K16" s="102">
        <v>469822</v>
      </c>
      <c r="L16" s="103">
        <v>1</v>
      </c>
      <c r="M16" s="73"/>
      <c r="N16" s="73"/>
      <c r="O16" s="73"/>
      <c r="P16" s="73"/>
      <c r="Q16" s="73"/>
      <c r="R16" s="73"/>
      <c r="S16" s="73"/>
      <c r="T16" s="73"/>
      <c r="U16" s="73"/>
      <c r="V16" s="84">
        <f>$K16*L16</f>
        <v>469822</v>
      </c>
      <c r="W16" s="84">
        <f t="shared" si="4"/>
        <v>0</v>
      </c>
      <c r="X16" s="84">
        <f t="shared" si="5"/>
        <v>0</v>
      </c>
      <c r="Y16" s="84">
        <f t="shared" si="6"/>
        <v>0</v>
      </c>
      <c r="Z16" s="84">
        <f t="shared" si="7"/>
        <v>0</v>
      </c>
      <c r="AA16" s="84">
        <f t="shared" si="8"/>
        <v>0</v>
      </c>
      <c r="AB16" s="84">
        <f t="shared" si="9"/>
        <v>0</v>
      </c>
      <c r="AC16" s="84">
        <f t="shared" si="10"/>
        <v>0</v>
      </c>
      <c r="AD16" s="84">
        <f t="shared" si="11"/>
        <v>0</v>
      </c>
      <c r="AE16" s="84">
        <f t="shared" si="12"/>
        <v>0</v>
      </c>
    </row>
    <row r="17" spans="1:31" ht="15.75" thickBot="1" x14ac:dyDescent="0.3">
      <c r="A17" s="77"/>
      <c r="B17" s="104" t="s">
        <v>40</v>
      </c>
      <c r="C17" s="94">
        <v>1.03</v>
      </c>
      <c r="D17" s="95">
        <v>501312.76780034305</v>
      </c>
      <c r="E17" s="95">
        <f t="shared" si="0"/>
        <v>5163521.5083435336</v>
      </c>
      <c r="F17" s="105">
        <f t="shared" si="1"/>
        <v>5.1635215083435337</v>
      </c>
      <c r="G17" s="97">
        <v>4.9000000000000002E-2</v>
      </c>
      <c r="H17" s="95">
        <f t="shared" si="2"/>
        <v>24564325.62221681</v>
      </c>
      <c r="I17" s="77"/>
      <c r="J17" s="77" t="s">
        <v>47</v>
      </c>
      <c r="K17" s="102">
        <v>12564</v>
      </c>
      <c r="L17" s="77"/>
      <c r="M17" s="73">
        <v>1</v>
      </c>
      <c r="N17" s="73"/>
      <c r="O17" s="73"/>
      <c r="P17" s="73"/>
      <c r="Q17" s="73"/>
      <c r="R17" s="73"/>
      <c r="S17" s="73"/>
      <c r="T17" s="73"/>
      <c r="U17" s="73"/>
      <c r="V17" s="84">
        <f>$K17*L17</f>
        <v>0</v>
      </c>
      <c r="W17" s="84">
        <f t="shared" si="4"/>
        <v>12564</v>
      </c>
      <c r="X17" s="84">
        <f t="shared" si="5"/>
        <v>0</v>
      </c>
      <c r="Y17" s="84">
        <f t="shared" si="6"/>
        <v>0</v>
      </c>
      <c r="Z17" s="84">
        <f t="shared" si="7"/>
        <v>0</v>
      </c>
      <c r="AA17" s="84">
        <f t="shared" si="8"/>
        <v>0</v>
      </c>
      <c r="AB17" s="84">
        <f t="shared" si="9"/>
        <v>0</v>
      </c>
      <c r="AC17" s="84">
        <f t="shared" si="10"/>
        <v>0</v>
      </c>
      <c r="AD17" s="84">
        <f t="shared" si="11"/>
        <v>0</v>
      </c>
      <c r="AE17" s="84">
        <f t="shared" si="12"/>
        <v>0</v>
      </c>
    </row>
    <row r="18" spans="1:31" x14ac:dyDescent="0.25">
      <c r="A18" s="77"/>
      <c r="B18" s="77"/>
      <c r="C18" s="77"/>
      <c r="D18" s="108" t="s">
        <v>169</v>
      </c>
      <c r="E18" s="106">
        <f>SUM(E8:E17)</f>
        <v>541180394.44215369</v>
      </c>
      <c r="F18" s="107">
        <f t="shared" si="1"/>
        <v>541.18039444215367</v>
      </c>
      <c r="G18" s="108" t="s">
        <v>114</v>
      </c>
      <c r="H18" s="106">
        <f>SUM(H8:H17)</f>
        <v>1329767172.100528</v>
      </c>
      <c r="I18" s="109">
        <v>1363011910</v>
      </c>
      <c r="J18" s="77" t="s">
        <v>48</v>
      </c>
      <c r="K18" s="102">
        <v>85613.36</v>
      </c>
      <c r="L18" s="77"/>
      <c r="M18" s="73">
        <v>1</v>
      </c>
      <c r="N18" s="73"/>
      <c r="O18" s="73"/>
      <c r="P18" s="73"/>
      <c r="Q18" s="73"/>
      <c r="R18" s="73"/>
      <c r="S18" s="73"/>
      <c r="T18" s="73"/>
      <c r="U18" s="73"/>
      <c r="V18" s="84">
        <f>$K18*L18</f>
        <v>0</v>
      </c>
      <c r="W18" s="84">
        <f t="shared" si="4"/>
        <v>85613.36</v>
      </c>
      <c r="X18" s="84">
        <f t="shared" si="5"/>
        <v>0</v>
      </c>
      <c r="Y18" s="84">
        <f t="shared" si="6"/>
        <v>0</v>
      </c>
      <c r="Z18" s="84">
        <f t="shared" si="7"/>
        <v>0</v>
      </c>
      <c r="AA18" s="84">
        <f t="shared" si="8"/>
        <v>0</v>
      </c>
      <c r="AB18" s="84">
        <f t="shared" si="9"/>
        <v>0</v>
      </c>
      <c r="AC18" s="84">
        <f t="shared" si="10"/>
        <v>0</v>
      </c>
      <c r="AD18" s="84">
        <f t="shared" si="11"/>
        <v>0</v>
      </c>
      <c r="AE18" s="84">
        <f t="shared" si="12"/>
        <v>0</v>
      </c>
    </row>
    <row r="19" spans="1:31" x14ac:dyDescent="0.25">
      <c r="A19" s="77"/>
      <c r="B19" s="77"/>
      <c r="C19" s="77"/>
      <c r="D19" s="77"/>
      <c r="E19" s="110">
        <f>E18/I18</f>
        <v>0.397047443585547</v>
      </c>
      <c r="F19" s="111"/>
      <c r="G19" s="77"/>
      <c r="H19" s="108"/>
      <c r="I19" s="77"/>
      <c r="J19" s="77" t="s">
        <v>49</v>
      </c>
      <c r="K19" s="102">
        <v>207105.87335130223</v>
      </c>
      <c r="L19" s="77"/>
      <c r="M19" s="73"/>
      <c r="N19" s="73">
        <v>1</v>
      </c>
      <c r="O19" s="73"/>
      <c r="P19" s="73"/>
      <c r="Q19" s="73"/>
      <c r="R19" s="73"/>
      <c r="S19" s="73"/>
      <c r="T19" s="73"/>
      <c r="U19" s="73"/>
      <c r="V19" s="84">
        <f>$K19*L19</f>
        <v>0</v>
      </c>
      <c r="W19" s="84">
        <f t="shared" si="4"/>
        <v>0</v>
      </c>
      <c r="X19" s="84">
        <f t="shared" si="5"/>
        <v>207105.87335130223</v>
      </c>
      <c r="Y19" s="84">
        <f t="shared" si="6"/>
        <v>0</v>
      </c>
      <c r="Z19" s="84">
        <f t="shared" si="7"/>
        <v>0</v>
      </c>
      <c r="AA19" s="84">
        <f t="shared" si="8"/>
        <v>0</v>
      </c>
      <c r="AB19" s="84">
        <f t="shared" si="9"/>
        <v>0</v>
      </c>
      <c r="AC19" s="84">
        <f t="shared" si="10"/>
        <v>0</v>
      </c>
      <c r="AD19" s="84">
        <f t="shared" si="11"/>
        <v>0</v>
      </c>
      <c r="AE19" s="84">
        <f t="shared" si="12"/>
        <v>0</v>
      </c>
    </row>
    <row r="20" spans="1:31" x14ac:dyDescent="0.25">
      <c r="A20" s="77"/>
      <c r="B20" s="77"/>
      <c r="C20" s="77"/>
      <c r="D20" s="77"/>
      <c r="E20" s="77"/>
      <c r="F20" s="77"/>
      <c r="G20" s="77"/>
      <c r="H20" s="77"/>
      <c r="I20" s="77"/>
      <c r="J20" s="77" t="s">
        <v>50</v>
      </c>
      <c r="K20" s="102">
        <v>328147.47365380591</v>
      </c>
      <c r="L20" s="77"/>
      <c r="M20" s="73"/>
      <c r="N20" s="73">
        <v>1</v>
      </c>
      <c r="O20" s="73"/>
      <c r="P20" s="73"/>
      <c r="Q20" s="73"/>
      <c r="R20" s="73"/>
      <c r="S20" s="73"/>
      <c r="T20" s="73"/>
      <c r="U20" s="73"/>
      <c r="V20" s="84">
        <f>$K20*L20</f>
        <v>0</v>
      </c>
      <c r="W20" s="84">
        <f t="shared" si="4"/>
        <v>0</v>
      </c>
      <c r="X20" s="84">
        <f t="shared" si="5"/>
        <v>328147.47365380591</v>
      </c>
      <c r="Y20" s="84">
        <f t="shared" si="6"/>
        <v>0</v>
      </c>
      <c r="Z20" s="84">
        <f t="shared" si="7"/>
        <v>0</v>
      </c>
      <c r="AA20" s="84">
        <f t="shared" si="8"/>
        <v>0</v>
      </c>
      <c r="AB20" s="84">
        <f t="shared" si="9"/>
        <v>0</v>
      </c>
      <c r="AC20" s="84">
        <f t="shared" si="10"/>
        <v>0</v>
      </c>
      <c r="AD20" s="84">
        <f t="shared" si="11"/>
        <v>0</v>
      </c>
      <c r="AE20" s="84">
        <f t="shared" si="12"/>
        <v>0</v>
      </c>
    </row>
    <row r="21" spans="1:31" x14ac:dyDescent="0.25">
      <c r="A21" s="77"/>
      <c r="B21" s="77"/>
      <c r="C21" s="77"/>
      <c r="D21" s="77"/>
      <c r="E21" s="77"/>
      <c r="F21" s="77"/>
      <c r="G21" s="77"/>
      <c r="H21" s="108"/>
      <c r="I21" s="77"/>
      <c r="J21" s="77" t="s">
        <v>75</v>
      </c>
      <c r="K21" s="102">
        <v>136846.53183822532</v>
      </c>
      <c r="L21" s="77"/>
      <c r="M21" s="73"/>
      <c r="N21" s="73"/>
      <c r="O21" s="73"/>
      <c r="P21" s="73"/>
      <c r="Q21" s="73"/>
      <c r="R21" s="73"/>
      <c r="S21" s="73"/>
      <c r="T21" s="73"/>
      <c r="U21" s="73"/>
      <c r="V21" s="84">
        <f>$K21*L21</f>
        <v>0</v>
      </c>
      <c r="W21" s="84">
        <f t="shared" si="4"/>
        <v>0</v>
      </c>
      <c r="X21" s="84">
        <f t="shared" si="5"/>
        <v>0</v>
      </c>
      <c r="Y21" s="84">
        <f t="shared" si="6"/>
        <v>0</v>
      </c>
      <c r="Z21" s="84">
        <f t="shared" si="7"/>
        <v>0</v>
      </c>
      <c r="AA21" s="84">
        <f t="shared" si="8"/>
        <v>0</v>
      </c>
      <c r="AB21" s="84">
        <f t="shared" si="9"/>
        <v>0</v>
      </c>
      <c r="AC21" s="84">
        <f t="shared" si="10"/>
        <v>0</v>
      </c>
      <c r="AD21" s="84">
        <f t="shared" si="11"/>
        <v>0</v>
      </c>
      <c r="AE21" s="84">
        <f t="shared" si="12"/>
        <v>0</v>
      </c>
    </row>
    <row r="22" spans="1:31" x14ac:dyDescent="0.25">
      <c r="A22" s="77"/>
      <c r="B22" s="77"/>
      <c r="C22" s="77"/>
      <c r="D22" s="77"/>
      <c r="E22" s="77"/>
      <c r="F22" s="77"/>
      <c r="G22" s="77"/>
      <c r="H22" s="77"/>
      <c r="I22" s="77"/>
      <c r="J22" s="77" t="s">
        <v>51</v>
      </c>
      <c r="K22" s="102">
        <v>222306.7520820988</v>
      </c>
      <c r="L22" s="77"/>
      <c r="M22" s="73"/>
      <c r="N22" s="73"/>
      <c r="O22" s="73"/>
      <c r="P22" s="73"/>
      <c r="Q22" s="73"/>
      <c r="R22" s="73"/>
      <c r="S22" s="73"/>
      <c r="T22" s="73">
        <v>1</v>
      </c>
      <c r="U22" s="73"/>
      <c r="V22" s="84">
        <f>$K22*L22</f>
        <v>0</v>
      </c>
      <c r="W22" s="84">
        <f t="shared" si="4"/>
        <v>0</v>
      </c>
      <c r="X22" s="84">
        <f t="shared" si="5"/>
        <v>0</v>
      </c>
      <c r="Y22" s="84">
        <f t="shared" si="6"/>
        <v>0</v>
      </c>
      <c r="Z22" s="84">
        <f t="shared" si="7"/>
        <v>0</v>
      </c>
      <c r="AA22" s="84">
        <f t="shared" si="8"/>
        <v>0</v>
      </c>
      <c r="AB22" s="84">
        <f t="shared" si="9"/>
        <v>0</v>
      </c>
      <c r="AC22" s="84">
        <f t="shared" si="10"/>
        <v>0</v>
      </c>
      <c r="AD22" s="84">
        <f t="shared" si="11"/>
        <v>222306.7520820988</v>
      </c>
      <c r="AE22" s="84">
        <f t="shared" si="12"/>
        <v>0</v>
      </c>
    </row>
    <row r="23" spans="1:31" x14ac:dyDescent="0.25">
      <c r="A23" s="77"/>
      <c r="B23" s="77"/>
      <c r="C23" s="77"/>
      <c r="D23" s="77"/>
      <c r="E23" s="77"/>
      <c r="F23" s="77"/>
      <c r="G23" s="77"/>
      <c r="H23" s="77"/>
      <c r="I23" s="77"/>
      <c r="J23" s="77" t="s">
        <v>96</v>
      </c>
      <c r="K23" s="102">
        <v>1885000</v>
      </c>
      <c r="L23" s="77"/>
      <c r="M23" s="73">
        <v>0.38800000000000001</v>
      </c>
      <c r="N23" s="73"/>
      <c r="O23" s="73"/>
      <c r="P23" s="73">
        <v>0.61199999999999999</v>
      </c>
      <c r="Q23" s="73"/>
      <c r="R23" s="73"/>
      <c r="S23" s="73"/>
      <c r="T23" s="73"/>
      <c r="U23" s="73"/>
      <c r="V23" s="84">
        <f>$K23*L23</f>
        <v>0</v>
      </c>
      <c r="W23" s="84">
        <f t="shared" si="4"/>
        <v>731380</v>
      </c>
      <c r="X23" s="84">
        <f t="shared" si="5"/>
        <v>0</v>
      </c>
      <c r="Y23" s="84">
        <f t="shared" si="6"/>
        <v>0</v>
      </c>
      <c r="Z23" s="84">
        <f t="shared" si="7"/>
        <v>1153620</v>
      </c>
      <c r="AA23" s="84">
        <f t="shared" si="8"/>
        <v>0</v>
      </c>
      <c r="AB23" s="84">
        <f t="shared" si="9"/>
        <v>0</v>
      </c>
      <c r="AC23" s="84">
        <f t="shared" si="10"/>
        <v>0</v>
      </c>
      <c r="AD23" s="84">
        <f t="shared" si="11"/>
        <v>0</v>
      </c>
      <c r="AE23" s="84">
        <f t="shared" si="12"/>
        <v>0</v>
      </c>
    </row>
    <row r="24" spans="1:31" x14ac:dyDescent="0.25">
      <c r="A24" s="77"/>
      <c r="B24" s="77"/>
      <c r="C24" s="77"/>
      <c r="D24" s="77"/>
      <c r="E24" s="77"/>
      <c r="F24" s="77"/>
      <c r="G24" s="77"/>
      <c r="H24" s="77"/>
      <c r="I24" s="77"/>
      <c r="J24" s="77" t="s">
        <v>52</v>
      </c>
      <c r="K24" s="102">
        <v>424127.04597433179</v>
      </c>
      <c r="L24" s="77"/>
      <c r="M24" s="73">
        <v>1</v>
      </c>
      <c r="N24" s="73"/>
      <c r="O24" s="73"/>
      <c r="P24" s="73"/>
      <c r="Q24" s="73"/>
      <c r="R24" s="73"/>
      <c r="S24" s="73"/>
      <c r="T24" s="73"/>
      <c r="U24" s="73"/>
      <c r="V24" s="84">
        <f>$K24*L24</f>
        <v>0</v>
      </c>
      <c r="W24" s="84">
        <f t="shared" si="4"/>
        <v>424127.04597433179</v>
      </c>
      <c r="X24" s="84">
        <f t="shared" si="5"/>
        <v>0</v>
      </c>
      <c r="Y24" s="84">
        <f t="shared" si="6"/>
        <v>0</v>
      </c>
      <c r="Z24" s="84">
        <f t="shared" si="7"/>
        <v>0</v>
      </c>
      <c r="AA24" s="84">
        <f t="shared" si="8"/>
        <v>0</v>
      </c>
      <c r="AB24" s="84">
        <f t="shared" si="9"/>
        <v>0</v>
      </c>
      <c r="AC24" s="84">
        <f t="shared" si="10"/>
        <v>0</v>
      </c>
      <c r="AD24" s="84">
        <f t="shared" si="11"/>
        <v>0</v>
      </c>
      <c r="AE24" s="84">
        <f t="shared" si="12"/>
        <v>0</v>
      </c>
    </row>
    <row r="25" spans="1:31" x14ac:dyDescent="0.25">
      <c r="A25" s="77"/>
      <c r="B25" s="77"/>
      <c r="C25" s="77"/>
      <c r="D25" s="77"/>
      <c r="E25" s="77"/>
      <c r="F25" s="77"/>
      <c r="G25" s="77"/>
      <c r="H25" s="77"/>
      <c r="I25" s="77"/>
      <c r="J25" s="77" t="s">
        <v>53</v>
      </c>
      <c r="K25" s="102">
        <v>421963.27888187818</v>
      </c>
      <c r="L25" s="77"/>
      <c r="M25" s="73"/>
      <c r="N25" s="73"/>
      <c r="O25" s="73"/>
      <c r="P25" s="73">
        <v>1</v>
      </c>
      <c r="Q25" s="73"/>
      <c r="R25" s="73"/>
      <c r="S25" s="73"/>
      <c r="T25" s="73"/>
      <c r="U25" s="73"/>
      <c r="V25" s="84">
        <f>$K25*L25</f>
        <v>0</v>
      </c>
      <c r="W25" s="84">
        <f t="shared" si="4"/>
        <v>0</v>
      </c>
      <c r="X25" s="84">
        <f t="shared" si="5"/>
        <v>0</v>
      </c>
      <c r="Y25" s="84">
        <f t="shared" si="6"/>
        <v>0</v>
      </c>
      <c r="Z25" s="84">
        <f t="shared" si="7"/>
        <v>421963.27888187818</v>
      </c>
      <c r="AA25" s="84">
        <f t="shared" si="8"/>
        <v>0</v>
      </c>
      <c r="AB25" s="84">
        <f t="shared" si="9"/>
        <v>0</v>
      </c>
      <c r="AC25" s="84">
        <f t="shared" si="10"/>
        <v>0</v>
      </c>
      <c r="AD25" s="84">
        <f t="shared" si="11"/>
        <v>0</v>
      </c>
      <c r="AE25" s="84">
        <f t="shared" si="12"/>
        <v>0</v>
      </c>
    </row>
    <row r="26" spans="1:31" x14ac:dyDescent="0.25">
      <c r="A26" s="77"/>
      <c r="B26" s="77"/>
      <c r="C26" s="77"/>
      <c r="D26" s="77"/>
      <c r="E26" s="77"/>
      <c r="F26" s="77"/>
      <c r="G26" s="77"/>
      <c r="H26" s="77"/>
      <c r="I26" s="77"/>
      <c r="J26" s="77" t="s">
        <v>54</v>
      </c>
      <c r="K26" s="102">
        <v>580</v>
      </c>
      <c r="L26" s="77"/>
      <c r="M26" s="73"/>
      <c r="N26" s="73"/>
      <c r="O26" s="73">
        <v>1</v>
      </c>
      <c r="P26" s="73"/>
      <c r="Q26" s="73"/>
      <c r="R26" s="73"/>
      <c r="S26" s="73"/>
      <c r="T26" s="73"/>
      <c r="U26" s="73"/>
      <c r="V26" s="84">
        <f>$K26*L26</f>
        <v>0</v>
      </c>
      <c r="W26" s="84">
        <f t="shared" si="4"/>
        <v>0</v>
      </c>
      <c r="X26" s="84">
        <f t="shared" si="5"/>
        <v>0</v>
      </c>
      <c r="Y26" s="84">
        <f t="shared" si="6"/>
        <v>580</v>
      </c>
      <c r="Z26" s="84">
        <f t="shared" si="7"/>
        <v>0</v>
      </c>
      <c r="AA26" s="84">
        <f t="shared" si="8"/>
        <v>0</v>
      </c>
      <c r="AB26" s="84">
        <f t="shared" si="9"/>
        <v>0</v>
      </c>
      <c r="AC26" s="84">
        <f t="shared" si="10"/>
        <v>0</v>
      </c>
      <c r="AD26" s="84">
        <f t="shared" si="11"/>
        <v>0</v>
      </c>
      <c r="AE26" s="84">
        <f t="shared" si="12"/>
        <v>0</v>
      </c>
    </row>
    <row r="27" spans="1:31" x14ac:dyDescent="0.25">
      <c r="A27" s="77"/>
      <c r="B27" s="77"/>
      <c r="C27" s="77"/>
      <c r="D27" s="77"/>
      <c r="E27" s="77"/>
      <c r="F27" s="77"/>
      <c r="G27" s="77"/>
      <c r="H27" s="77"/>
      <c r="I27" s="77"/>
      <c r="J27" s="77" t="s">
        <v>97</v>
      </c>
      <c r="K27" s="102">
        <v>311551.61798550712</v>
      </c>
      <c r="L27" s="77"/>
      <c r="M27" s="73">
        <v>9.4E-2</v>
      </c>
      <c r="N27" s="73">
        <v>0.90600000000000003</v>
      </c>
      <c r="O27" s="73"/>
      <c r="P27" s="73"/>
      <c r="Q27" s="73"/>
      <c r="R27" s="73"/>
      <c r="S27" s="73"/>
      <c r="T27" s="73"/>
      <c r="U27" s="73"/>
      <c r="V27" s="84">
        <f>$K27*L27</f>
        <v>0</v>
      </c>
      <c r="W27" s="84">
        <f t="shared" si="4"/>
        <v>29285.852090637669</v>
      </c>
      <c r="X27" s="84">
        <f t="shared" si="5"/>
        <v>282265.76589486946</v>
      </c>
      <c r="Y27" s="84">
        <f t="shared" si="6"/>
        <v>0</v>
      </c>
      <c r="Z27" s="84">
        <f t="shared" si="7"/>
        <v>0</v>
      </c>
      <c r="AA27" s="84">
        <f t="shared" si="8"/>
        <v>0</v>
      </c>
      <c r="AB27" s="84">
        <f t="shared" si="9"/>
        <v>0</v>
      </c>
      <c r="AC27" s="84">
        <f t="shared" si="10"/>
        <v>0</v>
      </c>
      <c r="AD27" s="84">
        <f t="shared" si="11"/>
        <v>0</v>
      </c>
      <c r="AE27" s="84">
        <f t="shared" si="12"/>
        <v>0</v>
      </c>
    </row>
    <row r="28" spans="1:31" x14ac:dyDescent="0.25">
      <c r="A28" s="77"/>
      <c r="B28" s="77"/>
      <c r="C28" s="77"/>
      <c r="D28" s="77"/>
      <c r="E28" s="77"/>
      <c r="F28" s="77"/>
      <c r="G28" s="77"/>
      <c r="H28" s="77"/>
      <c r="I28" s="77"/>
      <c r="J28" s="77" t="s">
        <v>98</v>
      </c>
      <c r="K28" s="102">
        <v>45513.534</v>
      </c>
      <c r="L28" s="77"/>
      <c r="M28" s="73"/>
      <c r="N28" s="73">
        <v>0.76100000000000001</v>
      </c>
      <c r="O28" s="73">
        <v>0.23899999999999999</v>
      </c>
      <c r="P28" s="73"/>
      <c r="Q28" s="73"/>
      <c r="R28" s="73"/>
      <c r="S28" s="73"/>
      <c r="T28" s="73"/>
      <c r="U28" s="73"/>
      <c r="V28" s="84">
        <f>$K28*L28</f>
        <v>0</v>
      </c>
      <c r="W28" s="84">
        <f t="shared" si="4"/>
        <v>0</v>
      </c>
      <c r="X28" s="84">
        <f t="shared" si="5"/>
        <v>34635.799374000002</v>
      </c>
      <c r="Y28" s="84">
        <f t="shared" si="6"/>
        <v>10877.734625999999</v>
      </c>
      <c r="Z28" s="84">
        <f t="shared" si="7"/>
        <v>0</v>
      </c>
      <c r="AA28" s="84">
        <f t="shared" si="8"/>
        <v>0</v>
      </c>
      <c r="AB28" s="84">
        <f t="shared" si="9"/>
        <v>0</v>
      </c>
      <c r="AC28" s="84">
        <f t="shared" si="10"/>
        <v>0</v>
      </c>
      <c r="AD28" s="84">
        <f t="shared" si="11"/>
        <v>0</v>
      </c>
      <c r="AE28" s="84">
        <f t="shared" si="12"/>
        <v>0</v>
      </c>
    </row>
    <row r="29" spans="1:31" x14ac:dyDescent="0.25">
      <c r="A29" s="77"/>
      <c r="B29" s="77"/>
      <c r="C29" s="77"/>
      <c r="D29" s="77"/>
      <c r="E29" s="77"/>
      <c r="F29" s="77"/>
      <c r="G29" s="77"/>
      <c r="H29" s="77"/>
      <c r="I29" s="77"/>
      <c r="J29" s="77" t="s">
        <v>55</v>
      </c>
      <c r="K29" s="102">
        <v>97321.749184438173</v>
      </c>
      <c r="L29" s="103">
        <v>1</v>
      </c>
      <c r="M29" s="73"/>
      <c r="N29" s="73"/>
      <c r="O29" s="73"/>
      <c r="P29" s="73"/>
      <c r="Q29" s="73"/>
      <c r="R29" s="73"/>
      <c r="S29" s="73"/>
      <c r="T29" s="73"/>
      <c r="U29" s="73"/>
      <c r="V29" s="84">
        <f>$K29*L29</f>
        <v>97321.749184438173</v>
      </c>
      <c r="W29" s="84">
        <f t="shared" si="4"/>
        <v>0</v>
      </c>
      <c r="X29" s="84">
        <f t="shared" si="5"/>
        <v>0</v>
      </c>
      <c r="Y29" s="84">
        <f t="shared" si="6"/>
        <v>0</v>
      </c>
      <c r="Z29" s="84">
        <f t="shared" si="7"/>
        <v>0</v>
      </c>
      <c r="AA29" s="84">
        <f t="shared" si="8"/>
        <v>0</v>
      </c>
      <c r="AB29" s="84">
        <f t="shared" si="9"/>
        <v>0</v>
      </c>
      <c r="AC29" s="84">
        <f t="shared" si="10"/>
        <v>0</v>
      </c>
      <c r="AD29" s="84">
        <f t="shared" si="11"/>
        <v>0</v>
      </c>
      <c r="AE29" s="84">
        <f t="shared" si="12"/>
        <v>0</v>
      </c>
    </row>
    <row r="30" spans="1:31" x14ac:dyDescent="0.25">
      <c r="A30" s="77"/>
      <c r="B30" s="77"/>
      <c r="C30" s="77"/>
      <c r="D30" s="77"/>
      <c r="E30" s="77"/>
      <c r="F30" s="77"/>
      <c r="G30" s="77"/>
      <c r="H30" s="77"/>
      <c r="I30" s="77"/>
      <c r="J30" s="77" t="s">
        <v>56</v>
      </c>
      <c r="K30" s="102">
        <v>594233.62</v>
      </c>
      <c r="L30" s="77"/>
      <c r="M30" s="73">
        <v>1</v>
      </c>
      <c r="N30" s="73"/>
      <c r="O30" s="73"/>
      <c r="P30" s="73"/>
      <c r="Q30" s="73"/>
      <c r="R30" s="73"/>
      <c r="S30" s="73"/>
      <c r="T30" s="73"/>
      <c r="U30" s="73"/>
      <c r="V30" s="84">
        <f>$K30*L30</f>
        <v>0</v>
      </c>
      <c r="W30" s="84">
        <f t="shared" si="4"/>
        <v>594233.62</v>
      </c>
      <c r="X30" s="84">
        <f t="shared" si="5"/>
        <v>0</v>
      </c>
      <c r="Y30" s="84">
        <f t="shared" si="6"/>
        <v>0</v>
      </c>
      <c r="Z30" s="84">
        <f t="shared" si="7"/>
        <v>0</v>
      </c>
      <c r="AA30" s="84">
        <f t="shared" si="8"/>
        <v>0</v>
      </c>
      <c r="AB30" s="84">
        <f t="shared" si="9"/>
        <v>0</v>
      </c>
      <c r="AC30" s="84">
        <f t="shared" si="10"/>
        <v>0</v>
      </c>
      <c r="AD30" s="84">
        <f t="shared" si="11"/>
        <v>0</v>
      </c>
      <c r="AE30" s="84">
        <f t="shared" si="12"/>
        <v>0</v>
      </c>
    </row>
    <row r="31" spans="1:31" x14ac:dyDescent="0.25">
      <c r="A31" s="77"/>
      <c r="B31" s="77"/>
      <c r="C31" s="77"/>
      <c r="D31" s="77"/>
      <c r="E31" s="77"/>
      <c r="F31" s="77"/>
      <c r="G31" s="77"/>
      <c r="H31" s="77"/>
      <c r="I31" s="77"/>
      <c r="J31" s="77" t="s">
        <v>57</v>
      </c>
      <c r="K31" s="102">
        <v>1374066</v>
      </c>
      <c r="L31" s="103">
        <v>1</v>
      </c>
      <c r="M31" s="73"/>
      <c r="N31" s="73"/>
      <c r="O31" s="73"/>
      <c r="P31" s="73"/>
      <c r="Q31" s="73"/>
      <c r="R31" s="73"/>
      <c r="S31" s="73"/>
      <c r="T31" s="73"/>
      <c r="U31" s="73"/>
      <c r="V31" s="84">
        <f>$K31*L31</f>
        <v>1374066</v>
      </c>
      <c r="W31" s="84">
        <f t="shared" si="4"/>
        <v>0</v>
      </c>
      <c r="X31" s="84">
        <f t="shared" si="5"/>
        <v>0</v>
      </c>
      <c r="Y31" s="84">
        <f t="shared" si="6"/>
        <v>0</v>
      </c>
      <c r="Z31" s="84">
        <f t="shared" si="7"/>
        <v>0</v>
      </c>
      <c r="AA31" s="84">
        <f t="shared" si="8"/>
        <v>0</v>
      </c>
      <c r="AB31" s="84">
        <f t="shared" si="9"/>
        <v>0</v>
      </c>
      <c r="AC31" s="84">
        <f t="shared" si="10"/>
        <v>0</v>
      </c>
      <c r="AD31" s="84">
        <f t="shared" si="11"/>
        <v>0</v>
      </c>
      <c r="AE31" s="84">
        <f t="shared" si="12"/>
        <v>0</v>
      </c>
    </row>
    <row r="32" spans="1:31" x14ac:dyDescent="0.25">
      <c r="A32" s="77"/>
      <c r="B32" s="77"/>
      <c r="C32" s="77"/>
      <c r="D32" s="77"/>
      <c r="E32" s="77"/>
      <c r="F32" s="77"/>
      <c r="G32" s="77"/>
      <c r="H32" s="77"/>
      <c r="I32" s="77"/>
      <c r="J32" s="77" t="s">
        <v>58</v>
      </c>
      <c r="K32" s="102">
        <v>1545158</v>
      </c>
      <c r="L32" s="77"/>
      <c r="M32" s="73">
        <v>0.996</v>
      </c>
      <c r="N32" s="73"/>
      <c r="O32" s="73"/>
      <c r="P32" s="73">
        <v>4.0000000000000001E-3</v>
      </c>
      <c r="Q32" s="73"/>
      <c r="R32" s="73"/>
      <c r="S32" s="73"/>
      <c r="T32" s="73"/>
      <c r="U32" s="73"/>
      <c r="V32" s="84">
        <f>$K32*L32</f>
        <v>0</v>
      </c>
      <c r="W32" s="84">
        <f t="shared" si="4"/>
        <v>1538977.368</v>
      </c>
      <c r="X32" s="84">
        <f t="shared" si="5"/>
        <v>0</v>
      </c>
      <c r="Y32" s="84">
        <f t="shared" si="6"/>
        <v>0</v>
      </c>
      <c r="Z32" s="84">
        <f t="shared" si="7"/>
        <v>6180.6320000000005</v>
      </c>
      <c r="AA32" s="84">
        <f t="shared" si="8"/>
        <v>0</v>
      </c>
      <c r="AB32" s="84">
        <f t="shared" si="9"/>
        <v>0</v>
      </c>
      <c r="AC32" s="84">
        <f t="shared" si="10"/>
        <v>0</v>
      </c>
      <c r="AD32" s="84">
        <f t="shared" si="11"/>
        <v>0</v>
      </c>
      <c r="AE32" s="84">
        <f t="shared" si="12"/>
        <v>0</v>
      </c>
    </row>
    <row r="33" spans="1:31" x14ac:dyDescent="0.25">
      <c r="A33" s="77"/>
      <c r="B33" s="77"/>
      <c r="C33" s="77"/>
      <c r="D33" s="77"/>
      <c r="E33" s="77"/>
      <c r="F33" s="77"/>
      <c r="G33" s="77"/>
      <c r="H33" s="77"/>
      <c r="I33" s="77"/>
      <c r="J33" s="77" t="s">
        <v>59</v>
      </c>
      <c r="K33" s="102">
        <v>868973.49002401205</v>
      </c>
      <c r="L33" s="77"/>
      <c r="M33" s="73"/>
      <c r="N33" s="73"/>
      <c r="O33" s="73"/>
      <c r="P33" s="73">
        <v>1</v>
      </c>
      <c r="Q33" s="73"/>
      <c r="R33" s="73"/>
      <c r="S33" s="73"/>
      <c r="T33" s="73"/>
      <c r="U33" s="73"/>
      <c r="V33" s="84">
        <f>$K33*L33</f>
        <v>0</v>
      </c>
      <c r="W33" s="84">
        <f t="shared" si="4"/>
        <v>0</v>
      </c>
      <c r="X33" s="84">
        <f t="shared" si="5"/>
        <v>0</v>
      </c>
      <c r="Y33" s="84">
        <f t="shared" si="6"/>
        <v>0</v>
      </c>
      <c r="Z33" s="84">
        <f t="shared" si="7"/>
        <v>868973.49002401205</v>
      </c>
      <c r="AA33" s="84">
        <f t="shared" si="8"/>
        <v>0</v>
      </c>
      <c r="AB33" s="84">
        <f t="shared" si="9"/>
        <v>0</v>
      </c>
      <c r="AC33" s="84">
        <f t="shared" si="10"/>
        <v>0</v>
      </c>
      <c r="AD33" s="84">
        <f t="shared" si="11"/>
        <v>0</v>
      </c>
      <c r="AE33" s="84">
        <f t="shared" si="12"/>
        <v>0</v>
      </c>
    </row>
    <row r="34" spans="1:31" x14ac:dyDescent="0.25">
      <c r="A34" s="77"/>
      <c r="B34" s="77"/>
      <c r="C34" s="77"/>
      <c r="D34" s="77"/>
      <c r="E34" s="77"/>
      <c r="F34" s="77"/>
      <c r="G34" s="77"/>
      <c r="H34" s="77"/>
      <c r="I34" s="77"/>
      <c r="J34" s="77" t="s">
        <v>99</v>
      </c>
      <c r="K34" s="102">
        <v>99873.103295588226</v>
      </c>
      <c r="L34" s="77"/>
      <c r="M34" s="73"/>
      <c r="N34" s="73">
        <v>0.98899999999999999</v>
      </c>
      <c r="O34" s="73"/>
      <c r="P34" s="73">
        <v>1.0999999999999999E-2</v>
      </c>
      <c r="Q34" s="73"/>
      <c r="R34" s="73"/>
      <c r="S34" s="73"/>
      <c r="T34" s="73"/>
      <c r="U34" s="73"/>
      <c r="V34" s="84">
        <f>$K34*L34</f>
        <v>0</v>
      </c>
      <c r="W34" s="84">
        <f t="shared" si="4"/>
        <v>0</v>
      </c>
      <c r="X34" s="84">
        <f t="shared" si="5"/>
        <v>98774.499159336759</v>
      </c>
      <c r="Y34" s="84">
        <f t="shared" si="6"/>
        <v>0</v>
      </c>
      <c r="Z34" s="84">
        <f t="shared" si="7"/>
        <v>1098.6041362514704</v>
      </c>
      <c r="AA34" s="84">
        <f t="shared" si="8"/>
        <v>0</v>
      </c>
      <c r="AB34" s="84">
        <f t="shared" si="9"/>
        <v>0</v>
      </c>
      <c r="AC34" s="84">
        <f t="shared" si="10"/>
        <v>0</v>
      </c>
      <c r="AD34" s="84">
        <f t="shared" si="11"/>
        <v>0</v>
      </c>
      <c r="AE34" s="84">
        <f t="shared" si="12"/>
        <v>0</v>
      </c>
    </row>
    <row r="35" spans="1:31" x14ac:dyDescent="0.25">
      <c r="A35" s="77"/>
      <c r="B35" s="77"/>
      <c r="C35" s="77"/>
      <c r="D35" s="77"/>
      <c r="E35" s="77"/>
      <c r="F35" s="77"/>
      <c r="G35" s="77"/>
      <c r="H35" s="77"/>
      <c r="I35" s="77"/>
      <c r="J35" s="77" t="s">
        <v>100</v>
      </c>
      <c r="K35" s="102">
        <v>615564</v>
      </c>
      <c r="L35" s="77"/>
      <c r="M35" s="73"/>
      <c r="N35" s="73">
        <v>0.21</v>
      </c>
      <c r="O35" s="73">
        <v>0.33800000000000002</v>
      </c>
      <c r="P35" s="73">
        <v>0.45200000000000001</v>
      </c>
      <c r="Q35" s="73"/>
      <c r="R35" s="73"/>
      <c r="S35" s="73"/>
      <c r="T35" s="73"/>
      <c r="U35" s="73"/>
      <c r="V35" s="84">
        <f>$K35*L35</f>
        <v>0</v>
      </c>
      <c r="W35" s="84">
        <f t="shared" si="4"/>
        <v>0</v>
      </c>
      <c r="X35" s="84">
        <f t="shared" si="5"/>
        <v>129268.44</v>
      </c>
      <c r="Y35" s="84">
        <f t="shared" si="6"/>
        <v>208060.63200000001</v>
      </c>
      <c r="Z35" s="84">
        <f t="shared" si="7"/>
        <v>278234.92800000001</v>
      </c>
      <c r="AA35" s="84">
        <f t="shared" si="8"/>
        <v>0</v>
      </c>
      <c r="AB35" s="84">
        <f t="shared" si="9"/>
        <v>0</v>
      </c>
      <c r="AC35" s="84">
        <f t="shared" si="10"/>
        <v>0</v>
      </c>
      <c r="AD35" s="84">
        <f t="shared" si="11"/>
        <v>0</v>
      </c>
      <c r="AE35" s="84">
        <f t="shared" si="12"/>
        <v>0</v>
      </c>
    </row>
    <row r="36" spans="1:31" x14ac:dyDescent="0.25">
      <c r="A36" s="77"/>
      <c r="B36" s="77"/>
      <c r="C36" s="77"/>
      <c r="D36" s="77"/>
      <c r="E36" s="77"/>
      <c r="F36" s="77"/>
      <c r="G36" s="77"/>
      <c r="H36" s="77"/>
      <c r="I36" s="77"/>
      <c r="J36" s="77" t="s">
        <v>101</v>
      </c>
      <c r="K36" s="102">
        <v>71688.829175096413</v>
      </c>
      <c r="L36" s="77"/>
      <c r="M36" s="73"/>
      <c r="N36" s="73"/>
      <c r="O36" s="73"/>
      <c r="P36" s="73">
        <v>2.3E-2</v>
      </c>
      <c r="Q36" s="73"/>
      <c r="R36" s="73"/>
      <c r="S36" s="73"/>
      <c r="T36" s="73">
        <v>0.97699999999999998</v>
      </c>
      <c r="U36" s="73"/>
      <c r="V36" s="84">
        <f>$K36*L36</f>
        <v>0</v>
      </c>
      <c r="W36" s="84">
        <f t="shared" si="4"/>
        <v>0</v>
      </c>
      <c r="X36" s="84">
        <f t="shared" si="5"/>
        <v>0</v>
      </c>
      <c r="Y36" s="84">
        <f t="shared" si="6"/>
        <v>0</v>
      </c>
      <c r="Z36" s="84">
        <f t="shared" si="7"/>
        <v>1648.8430710272175</v>
      </c>
      <c r="AA36" s="84">
        <f t="shared" si="8"/>
        <v>0</v>
      </c>
      <c r="AB36" s="84">
        <f t="shared" si="9"/>
        <v>0</v>
      </c>
      <c r="AC36" s="84">
        <f t="shared" si="10"/>
        <v>0</v>
      </c>
      <c r="AD36" s="84">
        <f t="shared" si="11"/>
        <v>70039.98610406919</v>
      </c>
      <c r="AE36" s="84">
        <f t="shared" si="12"/>
        <v>0</v>
      </c>
    </row>
    <row r="37" spans="1:31" x14ac:dyDescent="0.25">
      <c r="A37" s="77"/>
      <c r="B37" s="77"/>
      <c r="C37" s="77"/>
      <c r="D37" s="77"/>
      <c r="E37" s="77"/>
      <c r="F37" s="77"/>
      <c r="G37" s="77"/>
      <c r="H37" s="77"/>
      <c r="I37" s="77"/>
      <c r="J37" s="77" t="s">
        <v>60</v>
      </c>
      <c r="K37" s="102">
        <v>75953.030657764539</v>
      </c>
      <c r="L37" s="77"/>
      <c r="M37" s="73"/>
      <c r="N37" s="73"/>
      <c r="O37" s="73"/>
      <c r="P37" s="73">
        <v>1</v>
      </c>
      <c r="Q37" s="73"/>
      <c r="R37" s="73"/>
      <c r="S37" s="73"/>
      <c r="T37" s="73"/>
      <c r="U37" s="73"/>
      <c r="V37" s="84">
        <f>$K37*L37</f>
        <v>0</v>
      </c>
      <c r="W37" s="84">
        <f t="shared" si="4"/>
        <v>0</v>
      </c>
      <c r="X37" s="84">
        <f t="shared" si="5"/>
        <v>0</v>
      </c>
      <c r="Y37" s="84">
        <f t="shared" si="6"/>
        <v>0</v>
      </c>
      <c r="Z37" s="84">
        <f t="shared" si="7"/>
        <v>75953.030657764539</v>
      </c>
      <c r="AA37" s="84">
        <f t="shared" si="8"/>
        <v>0</v>
      </c>
      <c r="AB37" s="84">
        <f t="shared" si="9"/>
        <v>0</v>
      </c>
      <c r="AC37" s="84">
        <f t="shared" si="10"/>
        <v>0</v>
      </c>
      <c r="AD37" s="84">
        <f t="shared" si="11"/>
        <v>0</v>
      </c>
      <c r="AE37" s="84">
        <f t="shared" si="12"/>
        <v>0</v>
      </c>
    </row>
    <row r="38" spans="1:31" x14ac:dyDescent="0.25">
      <c r="A38" s="77"/>
      <c r="B38" s="77"/>
      <c r="C38" s="77"/>
      <c r="D38" s="77"/>
      <c r="E38" s="77"/>
      <c r="F38" s="77"/>
      <c r="G38" s="77"/>
      <c r="H38" s="77"/>
      <c r="I38" s="77"/>
      <c r="J38" s="77" t="s">
        <v>102</v>
      </c>
      <c r="K38" s="102">
        <v>217014.12061746843</v>
      </c>
      <c r="L38" s="77"/>
      <c r="M38" s="73"/>
      <c r="N38" s="73"/>
      <c r="O38" s="73"/>
      <c r="P38" s="73"/>
      <c r="Q38" s="73"/>
      <c r="R38" s="73"/>
      <c r="S38" s="73">
        <v>0.72</v>
      </c>
      <c r="T38" s="73">
        <v>0.28000000000000003</v>
      </c>
      <c r="U38" s="73"/>
      <c r="V38" s="84">
        <f>$K38*L38</f>
        <v>0</v>
      </c>
      <c r="W38" s="84">
        <f t="shared" si="4"/>
        <v>0</v>
      </c>
      <c r="X38" s="84">
        <f t="shared" si="5"/>
        <v>0</v>
      </c>
      <c r="Y38" s="84">
        <f t="shared" si="6"/>
        <v>0</v>
      </c>
      <c r="Z38" s="84">
        <f t="shared" si="7"/>
        <v>0</v>
      </c>
      <c r="AA38" s="84">
        <f t="shared" si="8"/>
        <v>0</v>
      </c>
      <c r="AB38" s="84">
        <f t="shared" si="9"/>
        <v>0</v>
      </c>
      <c r="AC38" s="84">
        <f t="shared" si="10"/>
        <v>156250.16684457727</v>
      </c>
      <c r="AD38" s="84">
        <f t="shared" si="11"/>
        <v>60763.953772891167</v>
      </c>
      <c r="AE38" s="84">
        <f t="shared" si="12"/>
        <v>0</v>
      </c>
    </row>
    <row r="39" spans="1:31" x14ac:dyDescent="0.25">
      <c r="A39" s="77"/>
      <c r="B39" s="77"/>
      <c r="C39" s="77"/>
      <c r="D39" s="77"/>
      <c r="E39" s="77"/>
      <c r="F39" s="77"/>
      <c r="G39" s="77"/>
      <c r="H39" s="77"/>
      <c r="I39" s="77"/>
      <c r="J39" s="77" t="s">
        <v>61</v>
      </c>
      <c r="K39" s="102">
        <v>77739.606876223319</v>
      </c>
      <c r="L39" s="103">
        <v>1</v>
      </c>
      <c r="M39" s="73"/>
      <c r="N39" s="73"/>
      <c r="O39" s="73"/>
      <c r="P39" s="73"/>
      <c r="Q39" s="73"/>
      <c r="R39" s="73"/>
      <c r="S39" s="73"/>
      <c r="T39" s="73"/>
      <c r="U39" s="73"/>
      <c r="V39" s="84">
        <f>$K39*L39</f>
        <v>77739.606876223319</v>
      </c>
      <c r="W39" s="84">
        <f t="shared" si="4"/>
        <v>0</v>
      </c>
      <c r="X39" s="84">
        <f t="shared" si="5"/>
        <v>0</v>
      </c>
      <c r="Y39" s="84">
        <f t="shared" si="6"/>
        <v>0</v>
      </c>
      <c r="Z39" s="84">
        <f t="shared" si="7"/>
        <v>0</v>
      </c>
      <c r="AA39" s="84">
        <f t="shared" si="8"/>
        <v>0</v>
      </c>
      <c r="AB39" s="84">
        <f t="shared" si="9"/>
        <v>0</v>
      </c>
      <c r="AC39" s="84">
        <f t="shared" si="10"/>
        <v>0</v>
      </c>
      <c r="AD39" s="84">
        <f t="shared" si="11"/>
        <v>0</v>
      </c>
      <c r="AE39" s="84">
        <f t="shared" si="12"/>
        <v>0</v>
      </c>
    </row>
    <row r="40" spans="1:31" x14ac:dyDescent="0.25">
      <c r="A40" s="77"/>
      <c r="B40" s="77"/>
      <c r="C40" s="77"/>
      <c r="D40" s="77"/>
      <c r="E40" s="77"/>
      <c r="F40" s="77"/>
      <c r="G40" s="77"/>
      <c r="H40" s="77"/>
      <c r="I40" s="77"/>
      <c r="J40" s="77" t="s">
        <v>103</v>
      </c>
      <c r="K40" s="102">
        <v>413343.71206651576</v>
      </c>
      <c r="L40" s="103">
        <v>0.23400000000000001</v>
      </c>
      <c r="M40" s="73">
        <v>0.76600000000000001</v>
      </c>
      <c r="N40" s="73"/>
      <c r="O40" s="73"/>
      <c r="P40" s="73"/>
      <c r="Q40" s="73"/>
      <c r="R40" s="73"/>
      <c r="S40" s="73"/>
      <c r="T40" s="73"/>
      <c r="U40" s="73"/>
      <c r="V40" s="84">
        <f>$K40*L40</f>
        <v>96722.428623564687</v>
      </c>
      <c r="W40" s="84">
        <f t="shared" si="4"/>
        <v>316621.2834429511</v>
      </c>
      <c r="X40" s="84">
        <f t="shared" si="5"/>
        <v>0</v>
      </c>
      <c r="Y40" s="84">
        <f t="shared" si="6"/>
        <v>0</v>
      </c>
      <c r="Z40" s="84">
        <f t="shared" si="7"/>
        <v>0</v>
      </c>
      <c r="AA40" s="84">
        <f t="shared" si="8"/>
        <v>0</v>
      </c>
      <c r="AB40" s="84">
        <f t="shared" si="9"/>
        <v>0</v>
      </c>
      <c r="AC40" s="84">
        <f t="shared" si="10"/>
        <v>0</v>
      </c>
      <c r="AD40" s="84">
        <f t="shared" si="11"/>
        <v>0</v>
      </c>
      <c r="AE40" s="84">
        <f t="shared" si="12"/>
        <v>0</v>
      </c>
    </row>
    <row r="41" spans="1:31" x14ac:dyDescent="0.25">
      <c r="A41" s="77"/>
      <c r="B41" s="77"/>
      <c r="C41" s="77"/>
      <c r="D41" s="77"/>
      <c r="E41" s="77"/>
      <c r="F41" s="77"/>
      <c r="G41" s="77"/>
      <c r="H41" s="77"/>
      <c r="I41" s="77"/>
      <c r="J41" s="77" t="s">
        <v>104</v>
      </c>
      <c r="K41" s="102">
        <v>120404</v>
      </c>
      <c r="L41" s="77"/>
      <c r="M41" s="73"/>
      <c r="N41" s="73"/>
      <c r="O41" s="73">
        <v>2.9000000000000001E-2</v>
      </c>
      <c r="P41" s="73"/>
      <c r="Q41" s="73"/>
      <c r="R41" s="73"/>
      <c r="S41" s="73">
        <v>0.97099999999999997</v>
      </c>
      <c r="T41" s="73"/>
      <c r="U41" s="73"/>
      <c r="V41" s="84">
        <f>$K41*L41</f>
        <v>0</v>
      </c>
      <c r="W41" s="84">
        <f t="shared" si="4"/>
        <v>0</v>
      </c>
      <c r="X41" s="84">
        <f t="shared" si="5"/>
        <v>0</v>
      </c>
      <c r="Y41" s="84">
        <f t="shared" si="6"/>
        <v>3491.7160000000003</v>
      </c>
      <c r="Z41" s="84">
        <f t="shared" si="7"/>
        <v>0</v>
      </c>
      <c r="AA41" s="84">
        <f t="shared" si="8"/>
        <v>0</v>
      </c>
      <c r="AB41" s="84">
        <f t="shared" si="9"/>
        <v>0</v>
      </c>
      <c r="AC41" s="84">
        <f t="shared" si="10"/>
        <v>116912.284</v>
      </c>
      <c r="AD41" s="84">
        <f t="shared" si="11"/>
        <v>0</v>
      </c>
      <c r="AE41" s="84">
        <f t="shared" si="12"/>
        <v>0</v>
      </c>
    </row>
    <row r="42" spans="1:31" x14ac:dyDescent="0.25">
      <c r="A42" s="77"/>
      <c r="B42" s="77"/>
      <c r="C42" s="77"/>
      <c r="D42" s="77"/>
      <c r="E42" s="77"/>
      <c r="F42" s="77"/>
      <c r="G42" s="77"/>
      <c r="H42" s="77"/>
      <c r="I42" s="77"/>
      <c r="J42" s="77" t="s">
        <v>62</v>
      </c>
      <c r="K42" s="102">
        <v>1722962</v>
      </c>
      <c r="L42" s="103">
        <v>1</v>
      </c>
      <c r="M42" s="73"/>
      <c r="N42" s="73"/>
      <c r="O42" s="73"/>
      <c r="P42" s="73"/>
      <c r="Q42" s="73"/>
      <c r="R42" s="73"/>
      <c r="S42" s="73"/>
      <c r="T42" s="73"/>
      <c r="U42" s="73"/>
      <c r="V42" s="84">
        <f>$K42*L42</f>
        <v>1722962</v>
      </c>
      <c r="W42" s="84">
        <f t="shared" si="4"/>
        <v>0</v>
      </c>
      <c r="X42" s="84">
        <f t="shared" si="5"/>
        <v>0</v>
      </c>
      <c r="Y42" s="84">
        <f t="shared" si="6"/>
        <v>0</v>
      </c>
      <c r="Z42" s="84">
        <f t="shared" si="7"/>
        <v>0</v>
      </c>
      <c r="AA42" s="84">
        <f t="shared" si="8"/>
        <v>0</v>
      </c>
      <c r="AB42" s="84">
        <f t="shared" si="9"/>
        <v>0</v>
      </c>
      <c r="AC42" s="84">
        <f t="shared" si="10"/>
        <v>0</v>
      </c>
      <c r="AD42" s="84">
        <f t="shared" si="11"/>
        <v>0</v>
      </c>
      <c r="AE42" s="84">
        <f t="shared" si="12"/>
        <v>0</v>
      </c>
    </row>
    <row r="43" spans="1:31" x14ac:dyDescent="0.25">
      <c r="A43" s="77"/>
      <c r="B43" s="77"/>
      <c r="C43" s="77"/>
      <c r="D43" s="77"/>
      <c r="E43" s="77"/>
      <c r="F43" s="77"/>
      <c r="G43" s="77"/>
      <c r="H43" s="77"/>
      <c r="I43" s="77"/>
      <c r="J43" s="77" t="s">
        <v>63</v>
      </c>
      <c r="K43" s="102">
        <v>928921.859817171</v>
      </c>
      <c r="L43" s="77"/>
      <c r="M43" s="73"/>
      <c r="N43" s="73">
        <v>1</v>
      </c>
      <c r="O43" s="73"/>
      <c r="P43" s="73"/>
      <c r="Q43" s="73"/>
      <c r="R43" s="73"/>
      <c r="S43" s="73"/>
      <c r="T43" s="73"/>
      <c r="U43" s="73"/>
      <c r="V43" s="84">
        <f>$K43*L43</f>
        <v>0</v>
      </c>
      <c r="W43" s="84">
        <f t="shared" si="4"/>
        <v>0</v>
      </c>
      <c r="X43" s="84">
        <f t="shared" si="5"/>
        <v>928921.859817171</v>
      </c>
      <c r="Y43" s="84">
        <f t="shared" si="6"/>
        <v>0</v>
      </c>
      <c r="Z43" s="84">
        <f t="shared" si="7"/>
        <v>0</v>
      </c>
      <c r="AA43" s="84">
        <f t="shared" si="8"/>
        <v>0</v>
      </c>
      <c r="AB43" s="84">
        <f t="shared" si="9"/>
        <v>0</v>
      </c>
      <c r="AC43" s="84">
        <f t="shared" si="10"/>
        <v>0</v>
      </c>
      <c r="AD43" s="84">
        <f t="shared" si="11"/>
        <v>0</v>
      </c>
      <c r="AE43" s="84">
        <f t="shared" si="12"/>
        <v>0</v>
      </c>
    </row>
    <row r="44" spans="1:31" x14ac:dyDescent="0.25">
      <c r="A44" s="77"/>
      <c r="B44" s="77"/>
      <c r="C44" s="77"/>
      <c r="D44" s="77"/>
      <c r="E44" s="77"/>
      <c r="F44" s="77"/>
      <c r="G44" s="77"/>
      <c r="H44" s="77"/>
      <c r="I44" s="77"/>
      <c r="J44" s="77" t="s">
        <v>64</v>
      </c>
      <c r="K44" s="102">
        <v>1539.1777866741127</v>
      </c>
      <c r="L44" s="77"/>
      <c r="M44" s="73"/>
      <c r="N44" s="73"/>
      <c r="O44" s="73"/>
      <c r="P44" s="73">
        <v>1</v>
      </c>
      <c r="Q44" s="73"/>
      <c r="R44" s="73"/>
      <c r="S44" s="73"/>
      <c r="T44" s="73"/>
      <c r="U44" s="73"/>
      <c r="V44" s="84">
        <f>$K44*L44</f>
        <v>0</v>
      </c>
      <c r="W44" s="84">
        <f t="shared" si="4"/>
        <v>0</v>
      </c>
      <c r="X44" s="84">
        <f t="shared" si="5"/>
        <v>0</v>
      </c>
      <c r="Y44" s="84">
        <f t="shared" si="6"/>
        <v>0</v>
      </c>
      <c r="Z44" s="84">
        <f t="shared" si="7"/>
        <v>1539.1777866741127</v>
      </c>
      <c r="AA44" s="84">
        <f t="shared" si="8"/>
        <v>0</v>
      </c>
      <c r="AB44" s="84">
        <f t="shared" si="9"/>
        <v>0</v>
      </c>
      <c r="AC44" s="84">
        <f t="shared" si="10"/>
        <v>0</v>
      </c>
      <c r="AD44" s="84">
        <f t="shared" si="11"/>
        <v>0</v>
      </c>
      <c r="AE44" s="84">
        <f t="shared" si="12"/>
        <v>0</v>
      </c>
    </row>
    <row r="45" spans="1:31" x14ac:dyDescent="0.25">
      <c r="A45" s="77"/>
      <c r="B45" s="77"/>
      <c r="C45" s="77"/>
      <c r="D45" s="77"/>
      <c r="E45" s="77"/>
      <c r="F45" s="77"/>
      <c r="G45" s="77"/>
      <c r="H45" s="77"/>
      <c r="I45" s="77"/>
      <c r="J45" s="77" t="s">
        <v>65</v>
      </c>
      <c r="K45" s="102">
        <v>1448197.6554227567</v>
      </c>
      <c r="L45" s="77"/>
      <c r="M45" s="73">
        <v>0.997</v>
      </c>
      <c r="N45" s="73"/>
      <c r="O45" s="73"/>
      <c r="P45" s="73">
        <v>3.0000000000000001E-3</v>
      </c>
      <c r="Q45" s="73"/>
      <c r="R45" s="73"/>
      <c r="S45" s="73"/>
      <c r="T45" s="73"/>
      <c r="U45" s="73"/>
      <c r="V45" s="84">
        <f>$K45*L45</f>
        <v>0</v>
      </c>
      <c r="W45" s="84">
        <f t="shared" si="4"/>
        <v>1443853.0624564884</v>
      </c>
      <c r="X45" s="84">
        <f t="shared" si="5"/>
        <v>0</v>
      </c>
      <c r="Y45" s="84">
        <f t="shared" si="6"/>
        <v>0</v>
      </c>
      <c r="Z45" s="84">
        <f t="shared" si="7"/>
        <v>4344.5929662682702</v>
      </c>
      <c r="AA45" s="84">
        <f t="shared" si="8"/>
        <v>0</v>
      </c>
      <c r="AB45" s="84">
        <f t="shared" si="9"/>
        <v>0</v>
      </c>
      <c r="AC45" s="84">
        <f t="shared" si="10"/>
        <v>0</v>
      </c>
      <c r="AD45" s="84">
        <f t="shared" si="11"/>
        <v>0</v>
      </c>
      <c r="AE45" s="84">
        <f t="shared" si="12"/>
        <v>0</v>
      </c>
    </row>
    <row r="46" spans="1:31" x14ac:dyDescent="0.25">
      <c r="A46" s="77"/>
      <c r="B46" s="77"/>
      <c r="C46" s="77"/>
      <c r="D46" s="77"/>
      <c r="E46" s="77"/>
      <c r="F46" s="77"/>
      <c r="G46" s="77"/>
      <c r="H46" s="77"/>
      <c r="I46" s="77"/>
      <c r="J46" s="77" t="s">
        <v>105</v>
      </c>
      <c r="K46" s="102">
        <v>254425</v>
      </c>
      <c r="L46" s="77"/>
      <c r="M46" s="73"/>
      <c r="N46" s="73">
        <v>4.1000000000000002E-2</v>
      </c>
      <c r="O46" s="73">
        <v>0.92800000000000005</v>
      </c>
      <c r="P46" s="73"/>
      <c r="Q46" s="73"/>
      <c r="R46" s="73">
        <v>3.1E-2</v>
      </c>
      <c r="S46" s="73"/>
      <c r="T46" s="73"/>
      <c r="U46" s="73"/>
      <c r="V46" s="84">
        <f>$K46*L46</f>
        <v>0</v>
      </c>
      <c r="W46" s="84">
        <f t="shared" si="4"/>
        <v>0</v>
      </c>
      <c r="X46" s="84">
        <f t="shared" si="5"/>
        <v>10431.425000000001</v>
      </c>
      <c r="Y46" s="84">
        <f t="shared" si="6"/>
        <v>236106.40000000002</v>
      </c>
      <c r="Z46" s="84">
        <f t="shared" si="7"/>
        <v>0</v>
      </c>
      <c r="AA46" s="84">
        <f t="shared" si="8"/>
        <v>0</v>
      </c>
      <c r="AB46" s="84">
        <f t="shared" si="9"/>
        <v>7887.1750000000002</v>
      </c>
      <c r="AC46" s="84">
        <f t="shared" si="10"/>
        <v>0</v>
      </c>
      <c r="AD46" s="84">
        <f t="shared" si="11"/>
        <v>0</v>
      </c>
      <c r="AE46" s="84">
        <f t="shared" si="12"/>
        <v>0</v>
      </c>
    </row>
    <row r="47" spans="1:31" x14ac:dyDescent="0.25">
      <c r="A47" s="77"/>
      <c r="B47" s="77"/>
      <c r="C47" s="77"/>
      <c r="D47" s="77"/>
      <c r="E47" s="77"/>
      <c r="F47" s="77"/>
      <c r="G47" s="77"/>
      <c r="H47" s="77"/>
      <c r="I47" s="77"/>
      <c r="J47" s="77" t="s">
        <v>66</v>
      </c>
      <c r="K47" s="102">
        <v>574167.3913353784</v>
      </c>
      <c r="L47" s="77"/>
      <c r="M47" s="73"/>
      <c r="N47" s="73"/>
      <c r="O47" s="73"/>
      <c r="P47" s="73"/>
      <c r="Q47" s="73"/>
      <c r="R47" s="73"/>
      <c r="S47" s="73"/>
      <c r="T47" s="73">
        <v>1</v>
      </c>
      <c r="U47" s="73"/>
      <c r="V47" s="84">
        <f>$K47*L47</f>
        <v>0</v>
      </c>
      <c r="W47" s="84">
        <f t="shared" si="4"/>
        <v>0</v>
      </c>
      <c r="X47" s="84">
        <f t="shared" si="5"/>
        <v>0</v>
      </c>
      <c r="Y47" s="84">
        <f t="shared" si="6"/>
        <v>0</v>
      </c>
      <c r="Z47" s="84">
        <f t="shared" si="7"/>
        <v>0</v>
      </c>
      <c r="AA47" s="84">
        <f t="shared" si="8"/>
        <v>0</v>
      </c>
      <c r="AB47" s="84">
        <f t="shared" si="9"/>
        <v>0</v>
      </c>
      <c r="AC47" s="84">
        <f t="shared" si="10"/>
        <v>0</v>
      </c>
      <c r="AD47" s="84">
        <f t="shared" si="11"/>
        <v>574167.3913353784</v>
      </c>
      <c r="AE47" s="84">
        <f t="shared" si="12"/>
        <v>0</v>
      </c>
    </row>
    <row r="48" spans="1:31" x14ac:dyDescent="0.25">
      <c r="A48" s="77"/>
      <c r="B48" s="77"/>
      <c r="C48" s="77"/>
      <c r="D48" s="77"/>
      <c r="E48" s="77"/>
      <c r="F48" s="77"/>
      <c r="G48" s="77"/>
      <c r="H48" s="77"/>
      <c r="I48" s="77"/>
      <c r="J48" s="77" t="s">
        <v>67</v>
      </c>
      <c r="K48" s="102">
        <v>797448</v>
      </c>
      <c r="L48" s="77"/>
      <c r="M48" s="73">
        <v>1</v>
      </c>
      <c r="N48" s="73"/>
      <c r="O48" s="73"/>
      <c r="P48" s="73"/>
      <c r="Q48" s="73"/>
      <c r="R48" s="73"/>
      <c r="S48" s="73"/>
      <c r="T48" s="73"/>
      <c r="U48" s="73"/>
      <c r="V48" s="84">
        <f>$K48*L48</f>
        <v>0</v>
      </c>
      <c r="W48" s="84">
        <f t="shared" si="4"/>
        <v>797448</v>
      </c>
      <c r="X48" s="84">
        <f t="shared" si="5"/>
        <v>0</v>
      </c>
      <c r="Y48" s="84">
        <f t="shared" si="6"/>
        <v>0</v>
      </c>
      <c r="Z48" s="84">
        <f t="shared" si="7"/>
        <v>0</v>
      </c>
      <c r="AA48" s="84">
        <f t="shared" si="8"/>
        <v>0</v>
      </c>
      <c r="AB48" s="84">
        <f t="shared" si="9"/>
        <v>0</v>
      </c>
      <c r="AC48" s="84">
        <f t="shared" si="10"/>
        <v>0</v>
      </c>
      <c r="AD48" s="84">
        <f t="shared" si="11"/>
        <v>0</v>
      </c>
      <c r="AE48" s="84">
        <f t="shared" si="12"/>
        <v>0</v>
      </c>
    </row>
    <row r="49" spans="1:31" x14ac:dyDescent="0.25">
      <c r="A49" s="77"/>
      <c r="B49" s="77"/>
      <c r="C49" s="77"/>
      <c r="D49" s="77"/>
      <c r="E49" s="77"/>
      <c r="F49" s="77"/>
      <c r="G49" s="77"/>
      <c r="H49" s="77"/>
      <c r="I49" s="77"/>
      <c r="J49" s="77" t="s">
        <v>68</v>
      </c>
      <c r="K49" s="102">
        <v>232032</v>
      </c>
      <c r="L49" s="103">
        <v>1</v>
      </c>
      <c r="M49" s="73"/>
      <c r="N49" s="73"/>
      <c r="O49" s="73"/>
      <c r="P49" s="73"/>
      <c r="Q49" s="73"/>
      <c r="R49" s="73"/>
      <c r="S49" s="73"/>
      <c r="T49" s="73"/>
      <c r="U49" s="73"/>
      <c r="V49" s="84">
        <f>$K49*L49</f>
        <v>232032</v>
      </c>
      <c r="W49" s="84">
        <f t="shared" si="4"/>
        <v>0</v>
      </c>
      <c r="X49" s="84">
        <f t="shared" si="5"/>
        <v>0</v>
      </c>
      <c r="Y49" s="84">
        <f t="shared" si="6"/>
        <v>0</v>
      </c>
      <c r="Z49" s="84">
        <f t="shared" si="7"/>
        <v>0</v>
      </c>
      <c r="AA49" s="84">
        <f t="shared" si="8"/>
        <v>0</v>
      </c>
      <c r="AB49" s="84">
        <f t="shared" si="9"/>
        <v>0</v>
      </c>
      <c r="AC49" s="84">
        <f t="shared" si="10"/>
        <v>0</v>
      </c>
      <c r="AD49" s="84">
        <f t="shared" si="11"/>
        <v>0</v>
      </c>
      <c r="AE49" s="84">
        <f t="shared" si="12"/>
        <v>0</v>
      </c>
    </row>
    <row r="50" spans="1:31" x14ac:dyDescent="0.25">
      <c r="A50" s="77"/>
      <c r="B50" s="77"/>
      <c r="C50" s="77"/>
      <c r="D50" s="77"/>
      <c r="E50" s="77"/>
      <c r="F50" s="77"/>
      <c r="G50" s="77"/>
      <c r="H50" s="77"/>
      <c r="I50" s="77"/>
      <c r="J50" s="77" t="s">
        <v>69</v>
      </c>
      <c r="K50" s="102">
        <v>304919.15631637065</v>
      </c>
      <c r="L50" s="77"/>
      <c r="M50" s="73"/>
      <c r="N50" s="73">
        <v>1</v>
      </c>
      <c r="O50" s="73"/>
      <c r="P50" s="73"/>
      <c r="Q50" s="73"/>
      <c r="R50" s="73"/>
      <c r="S50" s="73"/>
      <c r="T50" s="73"/>
      <c r="U50" s="73"/>
      <c r="V50" s="84">
        <f>$K50*L50</f>
        <v>0</v>
      </c>
      <c r="W50" s="84">
        <f t="shared" si="4"/>
        <v>0</v>
      </c>
      <c r="X50" s="84">
        <f t="shared" si="5"/>
        <v>304919.15631637065</v>
      </c>
      <c r="Y50" s="84">
        <f t="shared" si="6"/>
        <v>0</v>
      </c>
      <c r="Z50" s="84">
        <f t="shared" si="7"/>
        <v>0</v>
      </c>
      <c r="AA50" s="84">
        <f t="shared" si="8"/>
        <v>0</v>
      </c>
      <c r="AB50" s="84">
        <f t="shared" si="9"/>
        <v>0</v>
      </c>
      <c r="AC50" s="84">
        <f t="shared" si="10"/>
        <v>0</v>
      </c>
      <c r="AD50" s="84">
        <f t="shared" si="11"/>
        <v>0</v>
      </c>
      <c r="AE50" s="84">
        <f t="shared" si="12"/>
        <v>0</v>
      </c>
    </row>
    <row r="51" spans="1:31" x14ac:dyDescent="0.25">
      <c r="A51" s="77"/>
      <c r="B51" s="77"/>
      <c r="C51" s="77"/>
      <c r="D51" s="77"/>
      <c r="E51" s="77"/>
      <c r="F51" s="77"/>
      <c r="G51" s="77"/>
      <c r="H51" s="77"/>
      <c r="I51" s="77"/>
      <c r="J51" s="77" t="s">
        <v>70</v>
      </c>
      <c r="K51" s="102">
        <v>29936.95444769043</v>
      </c>
      <c r="L51" s="77"/>
      <c r="M51" s="73"/>
      <c r="N51" s="73"/>
      <c r="O51" s="73"/>
      <c r="P51" s="73">
        <v>0.997</v>
      </c>
      <c r="Q51" s="73">
        <v>3.0000000000000001E-3</v>
      </c>
      <c r="R51" s="73"/>
      <c r="S51" s="73"/>
      <c r="T51" s="73"/>
      <c r="U51" s="73"/>
      <c r="V51" s="84">
        <f>$K51*L51</f>
        <v>0</v>
      </c>
      <c r="W51" s="84">
        <f t="shared" si="4"/>
        <v>0</v>
      </c>
      <c r="X51" s="84">
        <f t="shared" si="5"/>
        <v>0</v>
      </c>
      <c r="Y51" s="84">
        <f t="shared" si="6"/>
        <v>0</v>
      </c>
      <c r="Z51" s="84">
        <f t="shared" si="7"/>
        <v>29847.143584347359</v>
      </c>
      <c r="AA51" s="84">
        <f t="shared" si="8"/>
        <v>89.81086334307129</v>
      </c>
      <c r="AB51" s="84">
        <f t="shared" si="9"/>
        <v>0</v>
      </c>
      <c r="AC51" s="84">
        <f t="shared" si="10"/>
        <v>0</v>
      </c>
      <c r="AD51" s="84">
        <f t="shared" si="11"/>
        <v>0</v>
      </c>
      <c r="AE51" s="84">
        <f t="shared" si="12"/>
        <v>0</v>
      </c>
    </row>
    <row r="52" spans="1:31" x14ac:dyDescent="0.25">
      <c r="A52" s="77"/>
      <c r="B52" s="77"/>
      <c r="C52" s="77"/>
      <c r="D52" s="77"/>
      <c r="E52" s="77"/>
      <c r="F52" s="77"/>
      <c r="G52" s="77"/>
      <c r="H52" s="77"/>
      <c r="I52" s="77"/>
      <c r="J52" s="77" t="s">
        <v>71</v>
      </c>
      <c r="K52" s="102">
        <v>189929.80719196575</v>
      </c>
      <c r="L52" s="77"/>
      <c r="M52" s="73"/>
      <c r="N52" s="73">
        <v>1</v>
      </c>
      <c r="O52" s="73"/>
      <c r="P52" s="73"/>
      <c r="Q52" s="73"/>
      <c r="R52" s="73"/>
      <c r="S52" s="73"/>
      <c r="T52" s="73"/>
      <c r="U52" s="73"/>
      <c r="V52" s="84">
        <f>$K52*L52</f>
        <v>0</v>
      </c>
      <c r="W52" s="84">
        <f t="shared" si="4"/>
        <v>0</v>
      </c>
      <c r="X52" s="84">
        <f t="shared" si="5"/>
        <v>189929.80719196575</v>
      </c>
      <c r="Y52" s="84">
        <f t="shared" si="6"/>
        <v>0</v>
      </c>
      <c r="Z52" s="84">
        <f t="shared" si="7"/>
        <v>0</v>
      </c>
      <c r="AA52" s="84">
        <f t="shared" si="8"/>
        <v>0</v>
      </c>
      <c r="AB52" s="84">
        <f t="shared" si="9"/>
        <v>0</v>
      </c>
      <c r="AC52" s="84">
        <f t="shared" si="10"/>
        <v>0</v>
      </c>
      <c r="AD52" s="84">
        <f t="shared" si="11"/>
        <v>0</v>
      </c>
      <c r="AE52" s="84">
        <f t="shared" si="12"/>
        <v>0</v>
      </c>
    </row>
    <row r="53" spans="1:31" x14ac:dyDescent="0.25">
      <c r="A53" s="77"/>
      <c r="B53" s="77"/>
      <c r="C53" s="77"/>
      <c r="D53" s="77"/>
      <c r="E53" s="77"/>
      <c r="F53" s="77"/>
      <c r="G53" s="77"/>
      <c r="H53" s="77"/>
      <c r="I53" s="77"/>
      <c r="J53" s="77" t="s">
        <v>39</v>
      </c>
      <c r="K53" s="102">
        <v>800892.92743221705</v>
      </c>
      <c r="L53" s="77"/>
      <c r="M53" s="73"/>
      <c r="N53" s="73">
        <v>0.06</v>
      </c>
      <c r="O53" s="73">
        <v>0.11700000000000001</v>
      </c>
      <c r="P53" s="73"/>
      <c r="Q53" s="73"/>
      <c r="R53" s="73">
        <v>0.81599999999999995</v>
      </c>
      <c r="S53" s="73">
        <v>7.0000000000000001E-3</v>
      </c>
      <c r="T53" s="73"/>
      <c r="U53" s="73"/>
      <c r="V53" s="84">
        <f>$K53*L53</f>
        <v>0</v>
      </c>
      <c r="W53" s="84">
        <f t="shared" si="4"/>
        <v>0</v>
      </c>
      <c r="X53" s="84">
        <f t="shared" si="5"/>
        <v>48053.575645933022</v>
      </c>
      <c r="Y53" s="84">
        <f t="shared" si="6"/>
        <v>93704.472509569401</v>
      </c>
      <c r="Z53" s="84">
        <f t="shared" si="7"/>
        <v>0</v>
      </c>
      <c r="AA53" s="84">
        <f t="shared" si="8"/>
        <v>0</v>
      </c>
      <c r="AB53" s="84">
        <f t="shared" si="9"/>
        <v>653528.62878468912</v>
      </c>
      <c r="AC53" s="84">
        <f t="shared" si="10"/>
        <v>5606.2504920255196</v>
      </c>
      <c r="AD53" s="84">
        <f t="shared" si="11"/>
        <v>0</v>
      </c>
      <c r="AE53" s="84">
        <f t="shared" si="12"/>
        <v>0</v>
      </c>
    </row>
    <row r="54" spans="1:31" x14ac:dyDescent="0.25">
      <c r="A54" s="77"/>
      <c r="B54" s="77"/>
      <c r="C54" s="77"/>
      <c r="D54" s="77"/>
      <c r="E54" s="77"/>
      <c r="F54" s="77"/>
      <c r="G54" s="77"/>
      <c r="H54" s="77"/>
      <c r="I54" s="77"/>
      <c r="J54" s="77" t="s">
        <v>106</v>
      </c>
      <c r="K54" s="102">
        <v>254907</v>
      </c>
      <c r="L54" s="77"/>
      <c r="M54" s="73"/>
      <c r="N54" s="73"/>
      <c r="O54" s="73"/>
      <c r="P54" s="73"/>
      <c r="Q54" s="73"/>
      <c r="R54" s="73"/>
      <c r="S54" s="73"/>
      <c r="T54" s="73">
        <v>0.65100000000000002</v>
      </c>
      <c r="U54" s="73">
        <v>0.34899999999999998</v>
      </c>
      <c r="V54" s="84">
        <f>$K54*L54</f>
        <v>0</v>
      </c>
      <c r="W54" s="84">
        <f t="shared" si="4"/>
        <v>0</v>
      </c>
      <c r="X54" s="84">
        <f t="shared" si="5"/>
        <v>0</v>
      </c>
      <c r="Y54" s="84">
        <f t="shared" si="6"/>
        <v>0</v>
      </c>
      <c r="Z54" s="84">
        <f t="shared" si="7"/>
        <v>0</v>
      </c>
      <c r="AA54" s="84">
        <f t="shared" si="8"/>
        <v>0</v>
      </c>
      <c r="AB54" s="84">
        <f t="shared" si="9"/>
        <v>0</v>
      </c>
      <c r="AC54" s="84">
        <f t="shared" si="10"/>
        <v>0</v>
      </c>
      <c r="AD54" s="84">
        <f t="shared" si="11"/>
        <v>165944.45699999999</v>
      </c>
      <c r="AE54" s="84">
        <f t="shared" si="12"/>
        <v>88962.542999999991</v>
      </c>
    </row>
    <row r="55" spans="1:31" x14ac:dyDescent="0.25">
      <c r="A55" s="77"/>
      <c r="B55" s="77"/>
      <c r="C55" s="77"/>
      <c r="D55" s="77"/>
      <c r="E55" s="77"/>
      <c r="F55" s="77"/>
      <c r="G55" s="77"/>
      <c r="H55" s="77"/>
      <c r="I55" s="77"/>
      <c r="J55" s="77" t="s">
        <v>72</v>
      </c>
      <c r="K55" s="102">
        <v>183722</v>
      </c>
      <c r="L55" s="103">
        <v>1</v>
      </c>
      <c r="M55" s="73"/>
      <c r="N55" s="73"/>
      <c r="O55" s="73"/>
      <c r="P55" s="73"/>
      <c r="Q55" s="73"/>
      <c r="R55" s="73"/>
      <c r="S55" s="73"/>
      <c r="T55" s="73"/>
      <c r="U55" s="73"/>
      <c r="V55" s="84">
        <f>$K55*L55</f>
        <v>183722</v>
      </c>
      <c r="W55" s="84">
        <f t="shared" si="4"/>
        <v>0</v>
      </c>
      <c r="X55" s="84">
        <f t="shared" si="5"/>
        <v>0</v>
      </c>
      <c r="Y55" s="84">
        <f t="shared" si="6"/>
        <v>0</v>
      </c>
      <c r="Z55" s="84">
        <f t="shared" si="7"/>
        <v>0</v>
      </c>
      <c r="AA55" s="84">
        <f t="shared" si="8"/>
        <v>0</v>
      </c>
      <c r="AB55" s="84">
        <f t="shared" si="9"/>
        <v>0</v>
      </c>
      <c r="AC55" s="84">
        <f t="shared" si="10"/>
        <v>0</v>
      </c>
      <c r="AD55" s="84">
        <f t="shared" si="11"/>
        <v>0</v>
      </c>
      <c r="AE55" s="84">
        <f t="shared" si="12"/>
        <v>0</v>
      </c>
    </row>
    <row r="56" spans="1:31" x14ac:dyDescent="0.25">
      <c r="A56" s="77"/>
      <c r="B56" s="77"/>
      <c r="C56" s="77"/>
      <c r="D56" s="77"/>
      <c r="E56" s="77"/>
      <c r="F56" s="77"/>
      <c r="G56" s="77"/>
      <c r="H56" s="77"/>
      <c r="I56" s="77"/>
      <c r="J56" s="77" t="s">
        <v>107</v>
      </c>
      <c r="K56" s="102">
        <v>99557.295915126553</v>
      </c>
      <c r="L56" s="77"/>
      <c r="M56" s="73">
        <v>5.0999999999999997E-2</v>
      </c>
      <c r="N56" s="73">
        <v>0.94899999999999995</v>
      </c>
      <c r="O56" s="73"/>
      <c r="P56" s="73"/>
      <c r="Q56" s="73"/>
      <c r="R56" s="73"/>
      <c r="S56" s="73"/>
      <c r="T56" s="73"/>
      <c r="U56" s="73"/>
      <c r="V56" s="84">
        <f>$K56*L56</f>
        <v>0</v>
      </c>
      <c r="W56" s="84">
        <f t="shared" si="4"/>
        <v>5077.4220916714539</v>
      </c>
      <c r="X56" s="84">
        <f t="shared" si="5"/>
        <v>94479.873823455098</v>
      </c>
      <c r="Y56" s="84">
        <f t="shared" si="6"/>
        <v>0</v>
      </c>
      <c r="Z56" s="84">
        <f t="shared" si="7"/>
        <v>0</v>
      </c>
      <c r="AA56" s="84">
        <f t="shared" si="8"/>
        <v>0</v>
      </c>
      <c r="AB56" s="84">
        <f t="shared" si="9"/>
        <v>0</v>
      </c>
      <c r="AC56" s="84">
        <f t="shared" si="10"/>
        <v>0</v>
      </c>
      <c r="AD56" s="84">
        <f t="shared" si="11"/>
        <v>0</v>
      </c>
      <c r="AE56" s="84">
        <f t="shared" si="12"/>
        <v>0</v>
      </c>
    </row>
    <row r="57" spans="1:31" x14ac:dyDescent="0.25">
      <c r="A57" s="77"/>
      <c r="B57" s="77"/>
      <c r="C57" s="77"/>
      <c r="D57" s="77"/>
      <c r="E57" s="77"/>
      <c r="F57" s="77"/>
      <c r="G57" s="77"/>
      <c r="H57" s="77"/>
      <c r="I57" s="77"/>
      <c r="J57" s="77" t="s">
        <v>73</v>
      </c>
      <c r="K57" s="102">
        <v>1195606.4247204298</v>
      </c>
      <c r="L57" s="77"/>
      <c r="M57" s="73"/>
      <c r="N57" s="73"/>
      <c r="O57" s="73"/>
      <c r="P57" s="73"/>
      <c r="Q57" s="73"/>
      <c r="R57" s="73"/>
      <c r="S57" s="73"/>
      <c r="T57" s="73">
        <v>1</v>
      </c>
      <c r="U57" s="73"/>
      <c r="V57" s="84">
        <f>$K57*L57</f>
        <v>0</v>
      </c>
      <c r="W57" s="84">
        <f t="shared" si="4"/>
        <v>0</v>
      </c>
      <c r="X57" s="84">
        <f t="shared" si="5"/>
        <v>0</v>
      </c>
      <c r="Y57" s="84">
        <f t="shared" si="6"/>
        <v>0</v>
      </c>
      <c r="Z57" s="84">
        <f t="shared" si="7"/>
        <v>0</v>
      </c>
      <c r="AA57" s="84">
        <f t="shared" si="8"/>
        <v>0</v>
      </c>
      <c r="AB57" s="84">
        <f t="shared" si="9"/>
        <v>0</v>
      </c>
      <c r="AC57" s="84">
        <f t="shared" si="10"/>
        <v>0</v>
      </c>
      <c r="AD57" s="84">
        <f t="shared" si="11"/>
        <v>1195606.4247204298</v>
      </c>
      <c r="AE57" s="84">
        <f t="shared" si="12"/>
        <v>0</v>
      </c>
    </row>
    <row r="58" spans="1:31" x14ac:dyDescent="0.25">
      <c r="A58" s="77"/>
      <c r="B58" s="77"/>
      <c r="C58" s="77"/>
      <c r="D58" s="77"/>
      <c r="E58" s="77"/>
      <c r="F58" s="77"/>
      <c r="G58" s="77"/>
      <c r="H58" s="77"/>
      <c r="I58" s="77"/>
      <c r="J58" s="77" t="s">
        <v>108</v>
      </c>
      <c r="K58" s="102">
        <v>69770</v>
      </c>
      <c r="L58" s="77"/>
      <c r="M58" s="73">
        <v>0.877</v>
      </c>
      <c r="N58" s="73">
        <v>0.123</v>
      </c>
      <c r="O58" s="73"/>
      <c r="P58" s="73"/>
      <c r="Q58" s="73"/>
      <c r="R58" s="73"/>
      <c r="S58" s="73"/>
      <c r="T58" s="73"/>
      <c r="U58" s="73"/>
      <c r="V58" s="84">
        <f>$K58*L58</f>
        <v>0</v>
      </c>
      <c r="W58" s="84">
        <f t="shared" si="4"/>
        <v>61188.29</v>
      </c>
      <c r="X58" s="84">
        <f t="shared" si="5"/>
        <v>8581.7099999999991</v>
      </c>
      <c r="Y58" s="84">
        <f t="shared" si="6"/>
        <v>0</v>
      </c>
      <c r="Z58" s="84">
        <f t="shared" si="7"/>
        <v>0</v>
      </c>
      <c r="AA58" s="84">
        <f t="shared" si="8"/>
        <v>0</v>
      </c>
      <c r="AB58" s="84">
        <f t="shared" si="9"/>
        <v>0</v>
      </c>
      <c r="AC58" s="84">
        <f t="shared" si="10"/>
        <v>0</v>
      </c>
      <c r="AD58" s="84">
        <f t="shared" si="11"/>
        <v>0</v>
      </c>
      <c r="AE58" s="84">
        <f t="shared" si="12"/>
        <v>0</v>
      </c>
    </row>
    <row r="59" spans="1:31" x14ac:dyDescent="0.25">
      <c r="A59" s="77"/>
      <c r="B59" s="77"/>
      <c r="C59" s="77"/>
      <c r="D59" s="77"/>
      <c r="E59" s="77"/>
      <c r="F59" s="77"/>
      <c r="G59" s="77"/>
      <c r="H59" s="77"/>
      <c r="I59" s="77"/>
      <c r="J59" s="77" t="s">
        <v>109</v>
      </c>
      <c r="K59" s="102">
        <v>460743</v>
      </c>
      <c r="L59" s="77"/>
      <c r="M59" s="73">
        <v>0.45200000000000001</v>
      </c>
      <c r="N59" s="73"/>
      <c r="O59" s="73"/>
      <c r="P59" s="73">
        <v>0.54800000000000004</v>
      </c>
      <c r="Q59" s="73"/>
      <c r="R59" s="73"/>
      <c r="S59" s="73"/>
      <c r="T59" s="73"/>
      <c r="U59" s="73"/>
      <c r="V59" s="84">
        <f>$K59*L59</f>
        <v>0</v>
      </c>
      <c r="W59" s="84">
        <f t="shared" si="4"/>
        <v>208255.83600000001</v>
      </c>
      <c r="X59" s="84">
        <f t="shared" si="5"/>
        <v>0</v>
      </c>
      <c r="Y59" s="84">
        <f t="shared" si="6"/>
        <v>0</v>
      </c>
      <c r="Z59" s="84">
        <f t="shared" si="7"/>
        <v>252487.16400000002</v>
      </c>
      <c r="AA59" s="84">
        <f t="shared" si="8"/>
        <v>0</v>
      </c>
      <c r="AB59" s="84">
        <f t="shared" si="9"/>
        <v>0</v>
      </c>
      <c r="AC59" s="84">
        <f t="shared" si="10"/>
        <v>0</v>
      </c>
      <c r="AD59" s="84">
        <f t="shared" si="11"/>
        <v>0</v>
      </c>
      <c r="AE59" s="84">
        <f t="shared" si="12"/>
        <v>0</v>
      </c>
    </row>
    <row r="60" spans="1:31" x14ac:dyDescent="0.25">
      <c r="A60" s="77"/>
      <c r="B60" s="77"/>
      <c r="C60" s="77"/>
      <c r="D60" s="77"/>
      <c r="E60" s="77"/>
      <c r="F60" s="77"/>
      <c r="G60" s="77"/>
      <c r="H60" s="77"/>
      <c r="I60" s="77"/>
      <c r="J60" s="77" t="s">
        <v>110</v>
      </c>
      <c r="K60" s="102">
        <v>46274.038999999997</v>
      </c>
      <c r="L60" s="77"/>
      <c r="M60" s="73"/>
      <c r="N60" s="73"/>
      <c r="O60" s="73"/>
      <c r="P60" s="73"/>
      <c r="Q60" s="73">
        <v>0.38300000000000001</v>
      </c>
      <c r="R60" s="73"/>
      <c r="S60" s="73"/>
      <c r="T60" s="73">
        <v>0.61699999999999999</v>
      </c>
      <c r="U60" s="73"/>
      <c r="V60" s="84">
        <f>$K60*L60</f>
        <v>0</v>
      </c>
      <c r="W60" s="84">
        <f t="shared" si="4"/>
        <v>0</v>
      </c>
      <c r="X60" s="84">
        <f t="shared" si="5"/>
        <v>0</v>
      </c>
      <c r="Y60" s="84">
        <f t="shared" si="6"/>
        <v>0</v>
      </c>
      <c r="Z60" s="84">
        <f t="shared" si="7"/>
        <v>0</v>
      </c>
      <c r="AA60" s="84">
        <f t="shared" si="8"/>
        <v>17722.956936999999</v>
      </c>
      <c r="AB60" s="84">
        <f t="shared" si="9"/>
        <v>0</v>
      </c>
      <c r="AC60" s="84">
        <f t="shared" si="10"/>
        <v>0</v>
      </c>
      <c r="AD60" s="84">
        <f t="shared" si="11"/>
        <v>28551.082062999998</v>
      </c>
      <c r="AE60" s="84">
        <f t="shared" si="12"/>
        <v>0</v>
      </c>
    </row>
    <row r="61" spans="1:31" x14ac:dyDescent="0.25">
      <c r="A61" s="77"/>
      <c r="B61" s="77"/>
      <c r="C61" s="77"/>
      <c r="D61" s="77"/>
      <c r="E61" s="77"/>
      <c r="F61" s="77"/>
      <c r="G61" s="77"/>
      <c r="H61" s="77"/>
      <c r="I61" s="77"/>
      <c r="J61" s="77"/>
      <c r="K61" s="101"/>
      <c r="L61" s="77"/>
      <c r="M61" s="77"/>
      <c r="N61" s="77"/>
      <c r="O61" s="77"/>
      <c r="P61" s="77"/>
      <c r="Q61" s="77"/>
      <c r="R61" s="77"/>
      <c r="S61" s="77"/>
      <c r="T61" s="77"/>
      <c r="U61" s="108" t="s">
        <v>189</v>
      </c>
      <c r="V61" s="84">
        <f>SUM(V10:V60)</f>
        <v>4254387.7846842259</v>
      </c>
      <c r="W61" s="84">
        <f t="shared" ref="W61:AE61" si="13">SUM(W10:W60)</f>
        <v>6248625.1400560802</v>
      </c>
      <c r="X61" s="84">
        <f t="shared" si="13"/>
        <v>2999627.0787629732</v>
      </c>
      <c r="Y61" s="84">
        <f t="shared" si="13"/>
        <v>588956.99913556944</v>
      </c>
      <c r="Z61" s="84">
        <f t="shared" si="13"/>
        <v>3095890.8851082227</v>
      </c>
      <c r="AA61" s="84">
        <f t="shared" si="13"/>
        <v>501312.76780034305</v>
      </c>
      <c r="AB61" s="84">
        <f t="shared" si="13"/>
        <v>661415.80378468917</v>
      </c>
      <c r="AC61" s="84">
        <f t="shared" si="13"/>
        <v>1333987.7295971161</v>
      </c>
      <c r="AD61" s="84">
        <f t="shared" si="13"/>
        <v>2317380.0470778677</v>
      </c>
      <c r="AE61" s="84">
        <f t="shared" si="13"/>
        <v>5136521.3170649158</v>
      </c>
    </row>
    <row r="62" spans="1:31" x14ac:dyDescent="0.25">
      <c r="A62" s="77"/>
      <c r="B62" s="77"/>
      <c r="C62" s="77"/>
      <c r="D62" s="77"/>
      <c r="E62" s="77"/>
      <c r="F62" s="77"/>
      <c r="G62" s="77"/>
      <c r="H62" s="77"/>
      <c r="I62" s="77"/>
      <c r="J62" s="77"/>
      <c r="K62" s="101"/>
      <c r="L62" s="77"/>
      <c r="M62" s="77"/>
      <c r="N62" s="77"/>
      <c r="O62" s="77"/>
      <c r="P62" s="77"/>
      <c r="Q62" s="77"/>
      <c r="R62" s="77"/>
      <c r="S62" s="77"/>
      <c r="T62" s="77"/>
      <c r="U62" s="77"/>
      <c r="V62" s="84"/>
      <c r="W62" s="84"/>
      <c r="X62" s="84"/>
      <c r="Y62" s="84"/>
      <c r="Z62" s="84"/>
      <c r="AA62" s="84"/>
      <c r="AB62" s="84"/>
      <c r="AC62" s="84"/>
      <c r="AD62" s="84"/>
      <c r="AE62" s="84"/>
    </row>
    <row r="63" spans="1:31" x14ac:dyDescent="0.25">
      <c r="L63" s="6"/>
      <c r="M63" s="6"/>
      <c r="N63" s="6"/>
      <c r="O63" s="6"/>
      <c r="P63" s="6"/>
      <c r="Q63" s="6"/>
      <c r="R63" s="6"/>
      <c r="S63" s="6"/>
      <c r="T63" s="6"/>
      <c r="U63" s="26"/>
      <c r="V63" s="11"/>
      <c r="W63" s="11"/>
      <c r="X63" s="11"/>
      <c r="Y63" s="11"/>
      <c r="Z63" s="11"/>
      <c r="AA63" s="11"/>
      <c r="AB63" s="11"/>
      <c r="AC63" s="11"/>
      <c r="AD63" s="11"/>
      <c r="AE63" s="11"/>
    </row>
    <row r="64" spans="1:31" x14ac:dyDescent="0.25">
      <c r="L64" s="6"/>
      <c r="M64" s="6"/>
      <c r="N64" s="6"/>
      <c r="O64" s="6"/>
      <c r="P64" s="6"/>
      <c r="Q64" s="6"/>
      <c r="R64" s="6"/>
      <c r="S64" s="6"/>
      <c r="T64" s="6"/>
      <c r="U64" s="6"/>
      <c r="V64" s="11"/>
      <c r="W64" s="11"/>
      <c r="X64" s="11"/>
      <c r="Y64" s="11"/>
      <c r="Z64" s="11"/>
      <c r="AA64" s="11"/>
      <c r="AB64" s="11"/>
      <c r="AC64" s="11"/>
      <c r="AD64" s="11"/>
      <c r="AE64" s="11"/>
    </row>
    <row r="65" spans="22:31" x14ac:dyDescent="0.25">
      <c r="V65" s="6"/>
      <c r="W65" s="6"/>
      <c r="X65" s="6"/>
      <c r="Y65" s="6"/>
      <c r="Z65" s="6"/>
      <c r="AA65" s="6"/>
      <c r="AB65" s="6"/>
      <c r="AC65" s="6"/>
      <c r="AD65" s="6"/>
      <c r="AE65" s="6"/>
    </row>
    <row r="66" spans="22:31" x14ac:dyDescent="0.25">
      <c r="V66" s="6"/>
      <c r="W66" s="6"/>
      <c r="X66" s="6"/>
      <c r="Y66" s="6"/>
      <c r="Z66" s="6"/>
      <c r="AA66" s="6"/>
      <c r="AB66" s="6"/>
      <c r="AC66" s="6"/>
      <c r="AD66" s="6"/>
      <c r="AE66" s="6"/>
    </row>
  </sheetData>
  <hyperlinks>
    <hyperlink ref="B2" r:id="rId1" xr:uid="{827E0F42-FAF5-4EC7-B925-CDBBB3BE561F}"/>
    <hyperlink ref="C2" r:id="rId2" xr:uid="{71DA6E4D-C90F-4B95-9AF8-E1B197DFCE72}"/>
    <hyperlink ref="D2" r:id="rId3" xr:uid="{FF011F58-F5AC-4F0C-AAD4-A348A7737D49}"/>
    <hyperlink ref="E2" r:id="rId4" xr:uid="{0CF624F0-396C-4872-B4E2-0C0B6E3F8739}"/>
    <hyperlink ref="F2" r:id="rId5" xr:uid="{724319BB-3878-486E-85FC-2DA74A25F176}"/>
  </hyperlinks>
  <pageMargins left="0.7" right="0.7" top="0.75" bottom="0.75" header="0.3" footer="0.3"/>
  <pageSetup orientation="portrait" horizontalDpi="1200" verticalDpi="12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16F25-3250-4416-A7AD-ED1097B8DF31}">
  <dimension ref="A1:AE24"/>
  <sheetViews>
    <sheetView workbookViewId="0">
      <selection activeCell="A5" sqref="A1:XFD5"/>
    </sheetView>
  </sheetViews>
  <sheetFormatPr defaultRowHeight="15" x14ac:dyDescent="0.25"/>
  <cols>
    <col min="1" max="1" width="11.140625" customWidth="1"/>
  </cols>
  <sheetData>
    <row r="1" spans="1:31" s="60" customFormat="1" x14ac:dyDescent="0.25">
      <c r="A1" s="66" t="s">
        <v>158</v>
      </c>
      <c r="B1" s="60" t="s">
        <v>191</v>
      </c>
    </row>
    <row r="2" spans="1:31" s="60" customFormat="1" x14ac:dyDescent="0.25">
      <c r="A2" s="66" t="s">
        <v>152</v>
      </c>
      <c r="B2" s="1" t="s">
        <v>192</v>
      </c>
      <c r="C2" s="88"/>
      <c r="D2" s="1"/>
      <c r="E2" s="1"/>
      <c r="F2" s="1"/>
    </row>
    <row r="3" spans="1:31" s="60" customFormat="1" x14ac:dyDescent="0.25">
      <c r="A3" s="66" t="s">
        <v>153</v>
      </c>
      <c r="B3" s="87" t="s">
        <v>193</v>
      </c>
    </row>
    <row r="4" spans="1:31" s="60" customFormat="1" x14ac:dyDescent="0.25"/>
    <row r="5" spans="1:31" s="69" customFormat="1" x14ac:dyDescent="0.25">
      <c r="A5" s="112" t="s">
        <v>154</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7" spans="1:31" ht="15.75" thickBot="1" x14ac:dyDescent="0.3">
      <c r="A7" s="60"/>
      <c r="B7" s="10" t="s">
        <v>142</v>
      </c>
      <c r="C7" s="60"/>
      <c r="D7" s="60"/>
      <c r="E7" s="60"/>
      <c r="F7" s="60"/>
      <c r="G7" s="60"/>
    </row>
    <row r="8" spans="1:31" x14ac:dyDescent="0.25">
      <c r="A8" s="12" t="s">
        <v>143</v>
      </c>
      <c r="B8" s="12" t="s">
        <v>144</v>
      </c>
      <c r="C8" s="14" t="s">
        <v>145</v>
      </c>
      <c r="D8" s="18" t="s">
        <v>146</v>
      </c>
      <c r="E8" s="18" t="s">
        <v>147</v>
      </c>
      <c r="F8" s="18" t="s">
        <v>148</v>
      </c>
      <c r="G8" s="20" t="s">
        <v>149</v>
      </c>
    </row>
    <row r="9" spans="1:31" x14ac:dyDescent="0.25">
      <c r="A9" s="12">
        <v>2004</v>
      </c>
      <c r="B9" s="61">
        <v>158751</v>
      </c>
      <c r="C9" s="117">
        <v>91700</v>
      </c>
      <c r="D9" s="61">
        <v>51068</v>
      </c>
      <c r="E9" s="61">
        <v>15323</v>
      </c>
      <c r="F9" s="61">
        <v>660</v>
      </c>
      <c r="G9" s="62"/>
    </row>
    <row r="10" spans="1:31" x14ac:dyDescent="0.25">
      <c r="A10" s="12">
        <v>2005</v>
      </c>
      <c r="B10" s="61">
        <v>171233</v>
      </c>
      <c r="C10" s="117">
        <v>93408</v>
      </c>
      <c r="D10" s="61">
        <v>45399</v>
      </c>
      <c r="E10" s="61">
        <v>31914</v>
      </c>
      <c r="F10" s="61">
        <v>512</v>
      </c>
      <c r="G10" s="62"/>
    </row>
    <row r="11" spans="1:31" x14ac:dyDescent="0.25">
      <c r="A11" s="12">
        <v>2006</v>
      </c>
      <c r="B11" s="61">
        <v>163205</v>
      </c>
      <c r="C11" s="117">
        <v>95878</v>
      </c>
      <c r="D11" s="61">
        <v>52514</v>
      </c>
      <c r="E11" s="61">
        <v>14536</v>
      </c>
      <c r="F11" s="61">
        <v>277</v>
      </c>
      <c r="G11" s="62"/>
    </row>
    <row r="12" spans="1:31" x14ac:dyDescent="0.25">
      <c r="A12" s="12">
        <v>2007</v>
      </c>
      <c r="B12" s="61">
        <v>140000</v>
      </c>
      <c r="C12" s="117">
        <v>82409</v>
      </c>
      <c r="D12" s="61">
        <v>38008</v>
      </c>
      <c r="E12" s="61">
        <v>18985</v>
      </c>
      <c r="F12" s="61">
        <v>277</v>
      </c>
      <c r="G12" s="62"/>
    </row>
    <row r="13" spans="1:31" x14ac:dyDescent="0.25">
      <c r="A13" s="12">
        <v>2008</v>
      </c>
      <c r="B13" s="61">
        <v>231375</v>
      </c>
      <c r="C13" s="117">
        <v>91966</v>
      </c>
      <c r="D13" s="61">
        <v>74457</v>
      </c>
      <c r="E13" s="61">
        <v>64465</v>
      </c>
      <c r="F13" s="61">
        <v>1957</v>
      </c>
      <c r="G13" s="62"/>
    </row>
    <row r="14" spans="1:31" x14ac:dyDescent="0.25">
      <c r="A14" s="12">
        <v>2009</v>
      </c>
      <c r="B14" s="61">
        <v>171386</v>
      </c>
      <c r="C14" s="117">
        <v>80000</v>
      </c>
      <c r="D14" s="61">
        <v>57102</v>
      </c>
      <c r="E14" s="61">
        <v>33887</v>
      </c>
      <c r="F14" s="61">
        <v>397</v>
      </c>
      <c r="G14" s="62"/>
    </row>
    <row r="15" spans="1:31" x14ac:dyDescent="0.25">
      <c r="A15" s="12">
        <v>2010</v>
      </c>
      <c r="B15" s="61">
        <v>143192</v>
      </c>
      <c r="C15" s="117">
        <v>61156</v>
      </c>
      <c r="D15" s="61">
        <v>61926</v>
      </c>
      <c r="E15" s="61">
        <v>20110</v>
      </c>
      <c r="F15" s="12"/>
      <c r="G15" s="62">
        <v>91610</v>
      </c>
    </row>
    <row r="16" spans="1:31" x14ac:dyDescent="0.25">
      <c r="A16" s="12">
        <v>2011</v>
      </c>
      <c r="B16" s="61">
        <v>175722</v>
      </c>
      <c r="C16" s="117">
        <v>77522</v>
      </c>
      <c r="D16" s="61">
        <v>69836</v>
      </c>
      <c r="E16" s="61">
        <v>28364</v>
      </c>
      <c r="F16" s="12"/>
      <c r="G16" s="62">
        <v>352382</v>
      </c>
    </row>
    <row r="17" spans="1:7" x14ac:dyDescent="0.25">
      <c r="A17" s="12">
        <v>2012</v>
      </c>
      <c r="B17" s="61">
        <v>129015</v>
      </c>
      <c r="C17" s="117">
        <v>46711</v>
      </c>
      <c r="D17" s="61">
        <v>53039</v>
      </c>
      <c r="E17" s="61">
        <v>29180</v>
      </c>
      <c r="F17" s="12"/>
      <c r="G17" s="62">
        <v>366454</v>
      </c>
    </row>
    <row r="18" spans="1:7" x14ac:dyDescent="0.25">
      <c r="A18" s="12">
        <v>2013</v>
      </c>
      <c r="B18" s="61">
        <v>129495</v>
      </c>
      <c r="C18" s="117">
        <v>37604</v>
      </c>
      <c r="D18" s="61">
        <v>56110</v>
      </c>
      <c r="E18" s="61">
        <v>35781</v>
      </c>
      <c r="F18" s="12"/>
      <c r="G18" s="62"/>
    </row>
    <row r="19" spans="1:7" x14ac:dyDescent="0.25">
      <c r="A19" s="12">
        <v>2014</v>
      </c>
      <c r="B19" s="61">
        <v>141125</v>
      </c>
      <c r="C19" s="117">
        <v>40480</v>
      </c>
      <c r="D19" s="61">
        <v>53278</v>
      </c>
      <c r="E19" s="61">
        <v>47367</v>
      </c>
      <c r="F19" s="12"/>
      <c r="G19" s="62"/>
    </row>
    <row r="20" spans="1:7" x14ac:dyDescent="0.25">
      <c r="A20" s="12">
        <v>2015</v>
      </c>
      <c r="B20" s="61">
        <v>129794</v>
      </c>
      <c r="C20" s="117">
        <v>49226</v>
      </c>
      <c r="D20" s="61">
        <v>50131</v>
      </c>
      <c r="E20" s="61">
        <v>30437</v>
      </c>
      <c r="F20" s="12"/>
      <c r="G20" s="62"/>
    </row>
    <row r="21" spans="1:7" x14ac:dyDescent="0.25">
      <c r="A21" s="12">
        <v>2016</v>
      </c>
      <c r="B21" s="61">
        <v>123050</v>
      </c>
      <c r="C21" s="117">
        <v>42989</v>
      </c>
      <c r="D21" s="61">
        <v>47200</v>
      </c>
      <c r="E21" s="61">
        <v>32861</v>
      </c>
      <c r="F21" s="12"/>
      <c r="G21" s="62"/>
    </row>
    <row r="22" spans="1:7" ht="15.75" thickBot="1" x14ac:dyDescent="0.3">
      <c r="A22" s="12">
        <v>2017</v>
      </c>
      <c r="B22" s="61">
        <v>118034</v>
      </c>
      <c r="C22" s="118">
        <v>42975</v>
      </c>
      <c r="D22" s="63">
        <v>40552</v>
      </c>
      <c r="E22" s="63">
        <v>34507</v>
      </c>
      <c r="F22" s="24"/>
      <c r="G22" s="64"/>
    </row>
    <row r="24" spans="1:7" x14ac:dyDescent="0.25">
      <c r="A24" s="60" t="s">
        <v>150</v>
      </c>
    </row>
  </sheetData>
  <hyperlinks>
    <hyperlink ref="B2" r:id="rId1" xr:uid="{19523CFD-F5B2-428E-AFA5-789DE8435E9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B725A-FD2F-43B1-B8F8-ACE87FF39940}">
  <sheetPr>
    <tabColor rgb="FFFFC000"/>
  </sheetPr>
  <dimension ref="A1:AE14"/>
  <sheetViews>
    <sheetView zoomScaleNormal="100" workbookViewId="0">
      <selection activeCell="C1" sqref="C1"/>
    </sheetView>
  </sheetViews>
  <sheetFormatPr defaultColWidth="8.85546875" defaultRowHeight="15" x14ac:dyDescent="0.25"/>
  <cols>
    <col min="1" max="1" width="12.140625" style="60" customWidth="1"/>
    <col min="2" max="2" width="25.85546875" style="60" customWidth="1"/>
    <col min="3" max="3" width="12.85546875" style="60" customWidth="1"/>
    <col min="4" max="4" width="11.5703125" style="60" customWidth="1"/>
    <col min="5" max="10" width="8.85546875" style="60"/>
    <col min="11" max="11" width="11.7109375" style="60" customWidth="1"/>
    <col min="12" max="12" width="13.28515625" style="60" customWidth="1"/>
    <col min="13" max="16384" width="8.85546875" style="60"/>
  </cols>
  <sheetData>
    <row r="1" spans="1:31" x14ac:dyDescent="0.25">
      <c r="A1" s="66" t="s">
        <v>151</v>
      </c>
      <c r="B1" s="60" t="s">
        <v>202</v>
      </c>
      <c r="C1" s="60" t="s">
        <v>204</v>
      </c>
    </row>
    <row r="2" spans="1:31" x14ac:dyDescent="0.25">
      <c r="A2" s="66" t="s">
        <v>152</v>
      </c>
      <c r="B2" s="1" t="s">
        <v>201</v>
      </c>
      <c r="C2" s="88"/>
      <c r="D2" s="1"/>
      <c r="E2" s="1"/>
      <c r="F2" s="1"/>
    </row>
    <row r="3" spans="1:31" x14ac:dyDescent="0.25">
      <c r="A3" s="66" t="s">
        <v>153</v>
      </c>
      <c r="B3" s="87" t="s">
        <v>118</v>
      </c>
    </row>
    <row r="5" spans="1:31" s="69" customFormat="1" x14ac:dyDescent="0.25">
      <c r="A5" s="112" t="s">
        <v>154</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6" spans="1:31" ht="15.75" thickBot="1" x14ac:dyDescent="0.3"/>
    <row r="7" spans="1:31" x14ac:dyDescent="0.25">
      <c r="B7" s="120" t="s">
        <v>118</v>
      </c>
      <c r="C7" s="36"/>
      <c r="D7" s="37"/>
      <c r="E7" s="10" t="s">
        <v>203</v>
      </c>
    </row>
    <row r="8" spans="1:31" x14ac:dyDescent="0.25">
      <c r="B8" s="38" t="s">
        <v>119</v>
      </c>
      <c r="C8" s="39" t="s">
        <v>120</v>
      </c>
      <c r="D8" s="40" t="s">
        <v>121</v>
      </c>
      <c r="E8" s="119" t="s">
        <v>194</v>
      </c>
    </row>
    <row r="9" spans="1:31" x14ac:dyDescent="0.25">
      <c r="B9" s="38" t="s">
        <v>122</v>
      </c>
      <c r="C9" s="39" t="s">
        <v>123</v>
      </c>
      <c r="D9" s="40" t="s">
        <v>124</v>
      </c>
      <c r="E9" s="119" t="s">
        <v>195</v>
      </c>
    </row>
    <row r="10" spans="1:31" x14ac:dyDescent="0.25">
      <c r="B10" s="38" t="s">
        <v>125</v>
      </c>
      <c r="C10" s="39" t="s">
        <v>123</v>
      </c>
      <c r="D10" s="40" t="s">
        <v>126</v>
      </c>
      <c r="E10" s="119" t="s">
        <v>196</v>
      </c>
    </row>
    <row r="11" spans="1:31" x14ac:dyDescent="0.25">
      <c r="B11" s="38" t="s">
        <v>127</v>
      </c>
      <c r="C11" s="39" t="s">
        <v>123</v>
      </c>
      <c r="D11" s="40" t="s">
        <v>128</v>
      </c>
      <c r="E11" s="119" t="s">
        <v>197</v>
      </c>
    </row>
    <row r="12" spans="1:31" x14ac:dyDescent="0.25">
      <c r="B12" s="38" t="s">
        <v>129</v>
      </c>
      <c r="C12" s="39" t="s">
        <v>123</v>
      </c>
      <c r="D12" s="40" t="s">
        <v>130</v>
      </c>
      <c r="E12" s="119" t="s">
        <v>198</v>
      </c>
    </row>
    <row r="13" spans="1:31" x14ac:dyDescent="0.25">
      <c r="B13" s="38" t="s">
        <v>131</v>
      </c>
      <c r="C13" s="39" t="s">
        <v>123</v>
      </c>
      <c r="D13" s="40" t="s">
        <v>132</v>
      </c>
      <c r="E13" s="119" t="s">
        <v>199</v>
      </c>
    </row>
    <row r="14" spans="1:31" ht="15.75" thickBot="1" x14ac:dyDescent="0.3">
      <c r="B14" s="41" t="s">
        <v>133</v>
      </c>
      <c r="C14" s="42" t="s">
        <v>134</v>
      </c>
      <c r="D14" s="43" t="s">
        <v>135</v>
      </c>
      <c r="E14" s="119" t="s">
        <v>200</v>
      </c>
    </row>
  </sheetData>
  <hyperlinks>
    <hyperlink ref="B2" r:id="rId1" xr:uid="{2554BCDC-0AB5-41D6-B87B-26CD6D453517}"/>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3FF50-5695-434A-8F0E-F4463CC1AD62}">
  <sheetPr>
    <tabColor rgb="FFFFC000"/>
  </sheetPr>
  <dimension ref="A1:AE12"/>
  <sheetViews>
    <sheetView zoomScaleNormal="100" workbookViewId="0">
      <selection activeCell="F2" sqref="F2"/>
    </sheetView>
  </sheetViews>
  <sheetFormatPr defaultColWidth="8.85546875" defaultRowHeight="15" x14ac:dyDescent="0.25"/>
  <cols>
    <col min="1" max="1" width="12.140625" customWidth="1"/>
    <col min="2" max="2" width="18.5703125" customWidth="1"/>
    <col min="3" max="3" width="9.5703125" bestFit="1" customWidth="1"/>
    <col min="11" max="11" width="11.7109375" customWidth="1"/>
    <col min="12" max="12" width="13.28515625" customWidth="1"/>
  </cols>
  <sheetData>
    <row r="1" spans="1:31" s="60" customFormat="1" x14ac:dyDescent="0.25">
      <c r="A1" s="66" t="s">
        <v>151</v>
      </c>
      <c r="B1" s="60" t="s">
        <v>207</v>
      </c>
      <c r="C1" s="60" t="s">
        <v>205</v>
      </c>
      <c r="D1" s="60" t="s">
        <v>208</v>
      </c>
    </row>
    <row r="2" spans="1:31" s="60" customFormat="1" x14ac:dyDescent="0.25">
      <c r="A2" s="66" t="s">
        <v>153</v>
      </c>
      <c r="B2" s="87" t="s">
        <v>206</v>
      </c>
    </row>
    <row r="3" spans="1:31" s="60" customFormat="1" x14ac:dyDescent="0.25"/>
    <row r="4" spans="1:31" s="69" customFormat="1" x14ac:dyDescent="0.25">
      <c r="A4" s="112" t="s">
        <v>154</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row>
    <row r="6" spans="1:31" x14ac:dyDescent="0.25">
      <c r="C6" s="10" t="s">
        <v>77</v>
      </c>
    </row>
    <row r="7" spans="1:31" ht="15.75" thickBot="1" x14ac:dyDescent="0.3">
      <c r="C7" t="s">
        <v>78</v>
      </c>
      <c r="D7" t="s">
        <v>79</v>
      </c>
      <c r="E7" t="s">
        <v>80</v>
      </c>
    </row>
    <row r="8" spans="1:31" x14ac:dyDescent="0.25">
      <c r="A8" s="14" t="s">
        <v>81</v>
      </c>
      <c r="B8" s="18" t="s">
        <v>82</v>
      </c>
      <c r="C8" s="19">
        <v>0.01</v>
      </c>
      <c r="D8" s="19">
        <v>0.1</v>
      </c>
      <c r="E8" s="20"/>
      <c r="F8" t="s">
        <v>83</v>
      </c>
    </row>
    <row r="9" spans="1:31" x14ac:dyDescent="0.25">
      <c r="A9" s="15" t="s">
        <v>84</v>
      </c>
      <c r="B9" s="12" t="s">
        <v>85</v>
      </c>
      <c r="C9" s="16">
        <v>7.0000000000000001E-3</v>
      </c>
      <c r="D9" s="21">
        <v>0.25</v>
      </c>
      <c r="E9" s="22"/>
      <c r="F9" t="s">
        <v>86</v>
      </c>
    </row>
    <row r="10" spans="1:31" x14ac:dyDescent="0.25">
      <c r="A10" s="15"/>
      <c r="B10" s="12" t="s">
        <v>87</v>
      </c>
      <c r="C10" s="23">
        <v>4.4999999999999997E-3</v>
      </c>
      <c r="D10" s="21">
        <v>0.4</v>
      </c>
      <c r="E10" s="22"/>
      <c r="F10" t="s">
        <v>86</v>
      </c>
    </row>
    <row r="11" spans="1:31" x14ac:dyDescent="0.25">
      <c r="A11" s="15" t="s">
        <v>88</v>
      </c>
      <c r="B11" s="12" t="s">
        <v>89</v>
      </c>
      <c r="C11" s="16">
        <v>5.0000000000000001E-3</v>
      </c>
      <c r="D11" s="21">
        <v>0.18</v>
      </c>
      <c r="E11" s="22"/>
      <c r="F11" t="s">
        <v>90</v>
      </c>
    </row>
    <row r="12" spans="1:31" ht="15.75" thickBot="1" x14ac:dyDescent="0.3">
      <c r="A12" s="17"/>
      <c r="B12" s="24" t="s">
        <v>91</v>
      </c>
      <c r="C12" s="24"/>
      <c r="D12" s="24"/>
      <c r="E12" s="25">
        <v>0.05</v>
      </c>
      <c r="F12" t="s">
        <v>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EE Jobs</vt:lpstr>
      <vt:lpstr>Emissions from Power Sector</vt:lpstr>
      <vt:lpstr>Health</vt:lpstr>
      <vt:lpstr>Low-income Weatherization</vt:lpstr>
      <vt:lpstr>Other Benefits</vt:lpstr>
      <vt:lpstr>Productivity Benefits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Mikelann Scerbo</dc:creator>
  <cp:lastModifiedBy>Mikelann Scerbo</cp:lastModifiedBy>
  <dcterms:created xsi:type="dcterms:W3CDTF">2019-09-03T17:04:13Z</dcterms:created>
  <dcterms:modified xsi:type="dcterms:W3CDTF">2019-12-09T21:57:28Z</dcterms:modified>
</cp:coreProperties>
</file>